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dmin Div Research\COORD W OTHER UNITS\CPP\Feb 2018 Online Transition Report\"/>
    </mc:Choice>
  </mc:AlternateContent>
  <bookViews>
    <workbookView xWindow="0" yWindow="0" windowWidth="28800" windowHeight="14100"/>
  </bookViews>
  <sheets>
    <sheet name="Feb 2018 -DRAFT" sheetId="1" r:id="rId1"/>
  </sheets>
  <externalReferences>
    <externalReference r:id="rId2"/>
    <externalReference r:id="rId3"/>
    <externalReference r:id="rId4"/>
    <externalReference r:id="rId5"/>
    <externalReference r:id="rId6"/>
    <externalReference r:id="rId7"/>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[2]Assessments!$Q$8:$Q$849</definedName>
    <definedName name="AssessmentExemptionsCO">#REF!</definedName>
    <definedName name="AssessmentTypeCO">#REF!</definedName>
    <definedName name="AssessProj">[2]Assessments!$S$8:$S$849</definedName>
    <definedName name="AssessProjAmount">[2]Assessments!$U$8:$U$849</definedName>
    <definedName name="AssessRC">[2]Assessments!$D$8:$D$849</definedName>
    <definedName name="AssessRes">[2]Assessments!$E$8:$E$849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OFFSET('[3]Cons db RC-7-12-17'!$B$2,0,0,COUNTA('[3]Cons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OFFSET('[3]Cons db RC-7-12-17'!$C$2,0,0,COUNTA('[3]Cons db RC-7-12-17'!$C:$C)-1,1)</definedName>
    <definedName name="CurrentResidenceCO">#REF!</definedName>
    <definedName name="DayBeds">'[2]Start-Ups'!$AF$8:$AF$109</definedName>
    <definedName name="DayProgramNameCO">#REF!</definedName>
    <definedName name="DCBeds">'[2]Start-Ups'!$AB$8:$AB$109</definedName>
    <definedName name="DDSAdjust">[2]Operations!$N$8:$N$344</definedName>
    <definedName name="DefAdjAmount">[2]Deflections!$Q$8:$Q$69</definedName>
    <definedName name="DefAmount">[2]Deflections!$P$8:$P$69</definedName>
    <definedName name="DefCount">[2]Deflections!$A$8:$A$69</definedName>
    <definedName name="DefDis">[2]Deflections!$G$8:$G$69</definedName>
    <definedName name="DeflectCount">[2]Deflections!$E$8:$E$69</definedName>
    <definedName name="DeflectionActualServiceDateCO">#REF!</definedName>
    <definedName name="DeflectionAdjustedApprovedAmountCO">#REF!</definedName>
    <definedName name="DeflectionBeds">'[2]Start-Ups'!$AE$8:$AE$109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[2]Deflections!$B$8:$B$69</definedName>
    <definedName name="DestinationReportCO">#REF!</definedName>
    <definedName name="DevelopmentType">[4]REFERENCE!$A$2:$A$42</definedName>
    <definedName name="DevType">'[2]Start-Ups'!$H$8:$H$109</definedName>
    <definedName name="FiscalYear">[4]REFERENCE!$M$2:$M$16</definedName>
    <definedName name="FiscalYearCO">#REF!</definedName>
    <definedName name="FTECons">[2]Operations!$K$8:$K$344</definedName>
    <definedName name="FTEProf">[2]Operations!$I$8:$I$344</definedName>
    <definedName name="FTESupp">[2]Operations!$J$8:$J$344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'[2]Start-Ups'!$AC$8:$AC$109</definedName>
    <definedName name="LevelOfCareCO">#REF!</definedName>
    <definedName name="LivingArrangement">[4]REFERENCE!$H$2:$H$45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[2]Operations!$R$8:$R$344</definedName>
    <definedName name="OOSBeds">'[2]Start-Ups'!$AD$8:$AD$109</definedName>
    <definedName name="OperAmount">[2]Operations!$T$8:$T$344</definedName>
    <definedName name="OperCat">[2]Operations!$E$8:$E$344</definedName>
    <definedName name="OperFTE">[2]Operations!$Y$8:$Y$344</definedName>
    <definedName name="OperRC">[2]Operations!$Z$8:$Z$344</definedName>
    <definedName name="OperRent">[2]Operations!$S$8:$S$344</definedName>
    <definedName name="OperTrav">[2]Operations!$M$8:$M$344</definedName>
    <definedName name="OperType">[2]Operations!$C$8:$C$344</definedName>
    <definedName name="PlaceAdjAmount">'[5]Plcmts Orig'!$AF$8:$AF$388</definedName>
    <definedName name="PlaceAmount">'[5]Plcmts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'[5]Plcmts Orig'!$E$8:$E$388</definedName>
    <definedName name="PlannedDevelopmentTypeCO">#REF!</definedName>
    <definedName name="PlannedPlacementDateCO">#REF!</definedName>
    <definedName name="PlannedPropertyNameCO">#REF!</definedName>
    <definedName name="PlannedStartUpProjectIDCO">#REF!</definedName>
    <definedName name="PosAmount">[2]Operations!$Q$8:$Q$344</definedName>
    <definedName name="PositionCategory">[4]REFERENCE!$F$2:$F$9</definedName>
    <definedName name="PositionTitle">[4]REFERENCE!$D$2:$D$56</definedName>
    <definedName name="_xlnm.Print_Area" localSheetId="0">'Feb 2018 -DRAFT'!$A$1:$J$103</definedName>
    <definedName name="_xlnm.Print_Titles" localSheetId="0">'Feb 2018 -DRAFT'!$1:$3</definedName>
    <definedName name="ProjectedAnnualPlacementAmountCO">#REF!</definedName>
    <definedName name="ProjectedAssessmentAmountCO">#REF!</definedName>
    <definedName name="ProjectedAssessmentDateCO">#REF!</definedName>
    <definedName name="RegionalCenter">[4]REFERENCE!$R$2:$R$22</definedName>
    <definedName name="RegionalCenterCO">#REF!</definedName>
    <definedName name="Residence">[6]REFERENCE!$V$2:$V$9</definedName>
    <definedName name="SecuredTreatmentCO">#REF!</definedName>
    <definedName name="StartAcqAmount">'[2]Start-Ups'!$U$8:$U$109</definedName>
    <definedName name="StartAdjAmount">'[2]Start-Ups'!$AA$8:$AA$101</definedName>
    <definedName name="StartAmount">'[2]Start-Ups'!$X$8:$X$109</definedName>
    <definedName name="StartClass">'[2]Start-Ups'!$I$8:$I$109</definedName>
    <definedName name="StartProvAmount">'[2]Start-Ups'!$W$8:$W$109</definedName>
    <definedName name="StartRC">'[2]Start-Ups'!$D$8:$D$109</definedName>
    <definedName name="StartRehabAmount">'[2]Start-Ups'!$V$8:$V$109</definedName>
    <definedName name="StartStatus">'[2]Start-Ups'!$M$8:$M$109</definedName>
    <definedName name="StartType">'[2]Start-Ups'!$G$8:$G$109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0" i="1" l="1"/>
  <c r="J13" i="1" s="1"/>
  <c r="J14" i="1" s="1"/>
  <c r="H100" i="1"/>
  <c r="H13" i="1" s="1"/>
  <c r="H14" i="1" s="1"/>
  <c r="G100" i="1"/>
  <c r="D100" i="1"/>
  <c r="D13" i="1" s="1"/>
  <c r="C100" i="1"/>
  <c r="C13" i="1" s="1"/>
  <c r="E99" i="1"/>
  <c r="E98" i="1"/>
  <c r="E97" i="1"/>
  <c r="E96" i="1"/>
  <c r="E95" i="1"/>
  <c r="E94" i="1"/>
  <c r="E93" i="1"/>
  <c r="E92" i="1"/>
  <c r="E91" i="1"/>
  <c r="E90" i="1"/>
  <c r="E100" i="1" s="1"/>
  <c r="E13" i="1" s="1"/>
  <c r="A83" i="1"/>
  <c r="J76" i="1"/>
  <c r="H76" i="1"/>
  <c r="G76" i="1"/>
  <c r="G12" i="1" s="1"/>
  <c r="D76" i="1"/>
  <c r="C76" i="1"/>
  <c r="E75" i="1"/>
  <c r="E74" i="1"/>
  <c r="E73" i="1"/>
  <c r="E72" i="1"/>
  <c r="E70" i="1"/>
  <c r="E69" i="1"/>
  <c r="E68" i="1"/>
  <c r="E66" i="1"/>
  <c r="E65" i="1"/>
  <c r="E64" i="1"/>
  <c r="E63" i="1"/>
  <c r="E62" i="1"/>
  <c r="E61" i="1"/>
  <c r="E60" i="1"/>
  <c r="E76" i="1" s="1"/>
  <c r="E12" i="1" s="1"/>
  <c r="E59" i="1"/>
  <c r="E58" i="1"/>
  <c r="A53" i="1"/>
  <c r="A51" i="1"/>
  <c r="J43" i="1"/>
  <c r="H43" i="1"/>
  <c r="G43" i="1"/>
  <c r="A23" i="1" s="1"/>
  <c r="D43" i="1"/>
  <c r="C43" i="1"/>
  <c r="E42" i="1"/>
  <c r="E41" i="1"/>
  <c r="E40" i="1"/>
  <c r="E39" i="1"/>
  <c r="E38" i="1"/>
  <c r="E37" i="1"/>
  <c r="E36" i="1"/>
  <c r="E34" i="1"/>
  <c r="E33" i="1"/>
  <c r="E32" i="1"/>
  <c r="E31" i="1"/>
  <c r="E30" i="1"/>
  <c r="E29" i="1"/>
  <c r="E28" i="1"/>
  <c r="E43" i="1" s="1"/>
  <c r="E11" i="1" s="1"/>
  <c r="E14" i="1" s="1"/>
  <c r="A21" i="1"/>
  <c r="G13" i="1"/>
  <c r="J12" i="1"/>
  <c r="H12" i="1"/>
  <c r="D12" i="1"/>
  <c r="D14" i="1" s="1"/>
  <c r="C12" i="1"/>
  <c r="C14" i="1" s="1"/>
  <c r="J11" i="1"/>
  <c r="H11" i="1"/>
  <c r="G11" i="1"/>
  <c r="G14" i="1" s="1"/>
  <c r="D11" i="1"/>
  <c r="C11" i="1"/>
  <c r="A85" i="1" l="1"/>
</calcChain>
</file>

<file path=xl/sharedStrings.xml><?xml version="1.0" encoding="utf-8"?>
<sst xmlns="http://schemas.openxmlformats.org/spreadsheetml/2006/main" count="107" uniqueCount="52">
  <si>
    <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</si>
  <si>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February 2018 projected and actual; March 2018 projected</t>
  </si>
  <si>
    <t>Transitions are projected for individual consumers based on scheduled or projected transition review meetings.</t>
  </si>
  <si>
    <t>TABLE 2A: ALL DEVELOPMENTAL CENTERS</t>
  </si>
  <si>
    <t>Developmental Center</t>
  </si>
  <si>
    <t>Fiscal Year 2017-18</t>
  </si>
  <si>
    <t>February 2018</t>
  </si>
  <si>
    <t>March 2018</t>
  </si>
  <si>
    <t>Approved Community Placement Plan (CPP) Transitions</t>
  </si>
  <si>
    <t>Total Transitions Through February 2018</t>
  </si>
  <si>
    <r>
      <t xml:space="preserve">Remaining Transitions </t>
    </r>
    <r>
      <rPr>
        <b/>
        <vertAlign val="superscript"/>
        <sz val="12"/>
        <rFont val="Calibri"/>
        <family val="2"/>
        <scheme val="minor"/>
      </rPr>
      <t>1</t>
    </r>
  </si>
  <si>
    <t>Projected</t>
  </si>
  <si>
    <t>Actual</t>
  </si>
  <si>
    <r>
      <t xml:space="preserve">FDC - Fairview </t>
    </r>
    <r>
      <rPr>
        <vertAlign val="superscript"/>
        <sz val="11"/>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</si>
  <si>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</si>
  <si>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</si>
  <si>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</si>
  <si>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</si>
  <si>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 xml:space="preserve">Note: Excludes consumers in acute crisis centers and the secure treatment program. </t>
  </si>
  <si>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</si>
  <si>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t>TABLE 2B: FAIRVIEW DEVELOPMENTAL CENTER</t>
  </si>
  <si>
    <t>Regional Center</t>
  </si>
  <si>
    <t>ACRC - Alta California</t>
  </si>
  <si>
    <t>ELARC - Eastern Los Angeles</t>
  </si>
  <si>
    <r>
      <t xml:space="preserve">FDLRC - Frank D. Lanterman </t>
    </r>
    <r>
      <rPr>
        <vertAlign val="superscript"/>
        <sz val="11"/>
        <color theme="1"/>
        <rFont val="Calibri"/>
        <family val="2"/>
        <scheme val="minor"/>
      </rPr>
      <t>1</t>
    </r>
  </si>
  <si>
    <t>GGRC - Golden Gate</t>
  </si>
  <si>
    <t>HRC - Harbor</t>
  </si>
  <si>
    <t>IRC - Inland</t>
  </si>
  <si>
    <t>NLACRC - North Los Angeles County</t>
  </si>
  <si>
    <t>RCEB - East Bay</t>
  </si>
  <si>
    <t>RCOC - Orange County</t>
  </si>
  <si>
    <t>SARC - San Andreas</t>
  </si>
  <si>
    <t>SCLARC - South Central Los Angeles</t>
  </si>
  <si>
    <t>SDRC - San Diego</t>
  </si>
  <si>
    <t>SGPRC - San Gabriel/Pomona</t>
  </si>
  <si>
    <t>TCRC - Tri-Counties</t>
  </si>
  <si>
    <t>WRC - Westside</t>
  </si>
  <si>
    <t>Note: Excludes consumers in the acute crisis center.</t>
  </si>
  <si>
    <t>TABLE 2C: PORTERVILLE DEVELOPMENTAL CENTER</t>
  </si>
  <si>
    <t>Remaining Transitions</t>
  </si>
  <si>
    <t>CVRC - Central Valley</t>
  </si>
  <si>
    <t>FDLRC - Frank D Lanterman</t>
  </si>
  <si>
    <t>FNRC - Far Northern</t>
  </si>
  <si>
    <t>KRC - Kern</t>
  </si>
  <si>
    <t xml:space="preserve">RCRC - Redwood Coast </t>
  </si>
  <si>
    <t>VMRC - Valley Mountain</t>
  </si>
  <si>
    <t>TOTAL</t>
  </si>
  <si>
    <t xml:space="preserve">Notes: Excludes consumers in the secure treatment program.  ( ) indicates that total transitions exceed the CPP projection.  </t>
  </si>
  <si>
    <t>TABLE 2D: SONOMA DEVELOPMENTAL CENTER</t>
  </si>
  <si>
    <t>NBRC - North Bay</t>
  </si>
  <si>
    <t>RCRC - Redwood Coast</t>
  </si>
  <si>
    <t xml:space="preserve">Notes: Excludes consumers in the acute crisis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</si>
</sst>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3"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8"/>
      <color rgb="FFFF0000"/>
      <name val="Calibri"/>
      <family val="2"/>
      <scheme val="minor"/>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12"/>
      <color rgb="FF0000FF"/>
      <name val="Calibri"/>
      <family val="2"/>
      <scheme val="minor"/>
    </font>
    <font>
      <vertAlign val="superscript"/>
      <sz val="12"/>
      <color theme="1"/>
      <name val="Calibri"/>
      <family val="2"/>
      <scheme val="minor"/>
    </font>
    <font>
      <b/>
      <sz val="11"/>
      <color rgb="FF0000FF"/>
      <name val="Calibri"/>
      <family val="2"/>
      <scheme val="minor"/>
    </font>
    <font>
      <sz val="9"/>
      <color theme="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81">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1" applyFont="1" applyFill="1"/>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5" fillId="0" borderId="0" xfId="1" applyFont="1" applyFill="1"/>
    <xf numFmtId="0" fontId="6" fillId="0" borderId="3" xfId="0" applyFont="1" applyFill="1" applyBorder="1" applyAlignment="1">
      <alignment wrapText="1"/>
    </xf>
    <xf numFmtId="0" fontId="7" fillId="0" borderId="0" xfId="0" applyFont="1" applyFill="1" applyBorder="1" applyAlignment="1">
      <alignment horizontal="center" vertical="center"/>
    </xf>
    <xf numFmtId="0" fontId="5" fillId="0" borderId="0" xfId="0" applyFont="1" applyFill="1" applyBorder="1" applyAlignment="1">
      <alignment wrapText="1"/>
    </xf>
    <xf numFmtId="0" fontId="8" fillId="0" borderId="0" xfId="0" applyFont="1" applyFill="1" applyBorder="1" applyAlignment="1">
      <alignment horizontal="center" wrapText="1"/>
    </xf>
    <xf numFmtId="0" fontId="3" fillId="0" borderId="0" xfId="0" applyFont="1" applyFill="1" applyBorder="1" applyAlignment="1">
      <alignment horizontal="center" wrapText="1"/>
    </xf>
    <xf numFmtId="0" fontId="9" fillId="0" borderId="0" xfId="1" applyFont="1" applyFill="1" applyBorder="1" applyAlignment="1">
      <alignment wrapText="1"/>
    </xf>
    <xf numFmtId="0" fontId="10" fillId="0" borderId="0" xfId="1" applyFont="1" applyFill="1"/>
    <xf numFmtId="0" fontId="11" fillId="3" borderId="4" xfId="0" applyFont="1" applyFill="1" applyBorder="1" applyAlignment="1">
      <alignment horizontal="center" vertical="center"/>
    </xf>
    <xf numFmtId="0" fontId="4" fillId="4" borderId="3" xfId="1" applyFont="1" applyFill="1" applyBorder="1" applyAlignment="1">
      <alignment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17" fontId="3" fillId="3" borderId="4" xfId="2" quotePrefix="1"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3" fillId="3" borderId="4"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11" fillId="3" borderId="4" xfId="1" applyFont="1" applyFill="1" applyBorder="1" applyAlignment="1">
      <alignment horizontal="center" vertical="center" wrapText="1"/>
    </xf>
    <xf numFmtId="0" fontId="4" fillId="4" borderId="0" xfId="1" applyFont="1" applyFill="1" applyBorder="1" applyAlignment="1">
      <alignment vertical="center"/>
    </xf>
    <xf numFmtId="0" fontId="4" fillId="0" borderId="0" xfId="1" applyFont="1"/>
    <xf numFmtId="0" fontId="2" fillId="0" borderId="4" xfId="1" applyFont="1" applyBorder="1" applyAlignment="1">
      <alignment horizontal="left" vertical="center"/>
    </xf>
    <xf numFmtId="0" fontId="4" fillId="4" borderId="0" xfId="1" applyFont="1" applyFill="1" applyBorder="1" applyAlignment="1">
      <alignment horizontal="left" vertical="center"/>
    </xf>
    <xf numFmtId="1" fontId="4"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0" fontId="2" fillId="4" borderId="4" xfId="1" applyFont="1" applyFill="1" applyBorder="1" applyAlignment="1">
      <alignment horizontal="left" vertical="center"/>
    </xf>
    <xf numFmtId="1" fontId="4" fillId="4" borderId="4" xfId="2" applyNumberFormat="1" applyFont="1" applyFill="1" applyBorder="1" applyAlignment="1">
      <alignment horizontal="center" vertical="center"/>
    </xf>
    <xf numFmtId="164" fontId="4" fillId="4" borderId="4" xfId="2" applyNumberFormat="1" applyFont="1" applyFill="1" applyBorder="1" applyAlignment="1">
      <alignment horizontal="center" vertical="center"/>
    </xf>
    <xf numFmtId="1" fontId="4" fillId="0" borderId="4" xfId="2" applyNumberFormat="1" applyFont="1" applyFill="1" applyBorder="1" applyAlignment="1">
      <alignment horizontal="center" vertical="center"/>
    </xf>
    <xf numFmtId="0" fontId="11" fillId="5" borderId="4" xfId="1" applyFont="1" applyFill="1" applyBorder="1" applyAlignment="1">
      <alignment vertical="center"/>
    </xf>
    <xf numFmtId="0" fontId="11" fillId="4" borderId="6" xfId="1" applyFont="1" applyFill="1" applyBorder="1" applyAlignment="1">
      <alignment vertical="center"/>
    </xf>
    <xf numFmtId="1" fontId="11" fillId="5" borderId="4" xfId="2" applyNumberFormat="1" applyFont="1" applyFill="1" applyBorder="1" applyAlignment="1">
      <alignment horizontal="center" vertical="center"/>
    </xf>
    <xf numFmtId="164" fontId="11" fillId="5" borderId="4"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3" xfId="0" applyFont="1" applyFill="1" applyBorder="1" applyAlignment="1"/>
    <xf numFmtId="0" fontId="2" fillId="0" borderId="0" xfId="1" applyFont="1" applyFill="1" applyAlignment="1"/>
    <xf numFmtId="0" fontId="2" fillId="0" borderId="0" xfId="1" applyFont="1" applyFill="1"/>
    <xf numFmtId="0" fontId="2" fillId="0" borderId="0" xfId="0" applyFont="1" applyFill="1" applyBorder="1" applyAlignment="1"/>
    <xf numFmtId="0" fontId="0" fillId="0" borderId="0" xfId="0" applyFont="1" applyFill="1" applyBorder="1" applyAlignment="1"/>
    <xf numFmtId="0" fontId="2" fillId="0" borderId="0" xfId="1" applyFont="1" applyFill="1" applyAlignment="1">
      <alignment horizontal="left"/>
    </xf>
    <xf numFmtId="0" fontId="3" fillId="0" borderId="0" xfId="1" applyFont="1" applyBorder="1" applyAlignment="1">
      <alignment wrapText="1"/>
    </xf>
    <xf numFmtId="0" fontId="15" fillId="0" borderId="0" xfId="3" applyFont="1" applyBorder="1" applyAlignment="1"/>
    <xf numFmtId="0" fontId="10" fillId="0" borderId="0" xfId="1" applyFont="1"/>
    <xf numFmtId="0" fontId="16" fillId="0" borderId="0" xfId="3" applyFont="1" applyBorder="1" applyAlignment="1"/>
    <xf numFmtId="0" fontId="2" fillId="0" borderId="0" xfId="1" applyFont="1"/>
    <xf numFmtId="0" fontId="16" fillId="0" borderId="0" xfId="3" applyFont="1" applyBorder="1" applyAlignment="1">
      <alignment horizontal="left" vertical="center" wrapText="1"/>
    </xf>
    <xf numFmtId="0" fontId="16" fillId="0" borderId="0" xfId="3" applyFont="1" applyBorder="1" applyAlignment="1">
      <alignment vertical="center" wrapText="1"/>
    </xf>
    <xf numFmtId="0" fontId="17" fillId="0" borderId="0" xfId="3" applyFont="1" applyBorder="1" applyAlignment="1">
      <alignment wrapText="1"/>
    </xf>
    <xf numFmtId="0" fontId="11" fillId="3" borderId="4" xfId="1" applyFont="1" applyFill="1" applyBorder="1" applyAlignment="1">
      <alignment horizontal="center" vertical="center"/>
    </xf>
    <xf numFmtId="0" fontId="2" fillId="4" borderId="4" xfId="1" applyFont="1" applyFill="1" applyBorder="1" applyAlignment="1" applyProtection="1">
      <alignment horizontal="left" vertical="center" wrapText="1"/>
      <protection locked="0"/>
    </xf>
    <xf numFmtId="0" fontId="4" fillId="4" borderId="4" xfId="2" applyNumberFormat="1" applyFont="1" applyFill="1" applyBorder="1" applyAlignment="1">
      <alignment horizontal="center" vertical="center"/>
    </xf>
    <xf numFmtId="0" fontId="2" fillId="0" borderId="4" xfId="1" applyFont="1" applyFill="1" applyBorder="1" applyAlignment="1" applyProtection="1">
      <alignment horizontal="left" vertical="center" wrapText="1"/>
      <protection locked="0"/>
    </xf>
    <xf numFmtId="0" fontId="4" fillId="0" borderId="4" xfId="2" applyNumberFormat="1" applyFont="1" applyBorder="1" applyAlignment="1">
      <alignment horizontal="center" vertical="center"/>
    </xf>
    <xf numFmtId="0" fontId="0" fillId="0" borderId="4" xfId="1" applyFont="1" applyFill="1" applyBorder="1" applyAlignment="1" applyProtection="1">
      <alignment horizontal="left" vertical="center" wrapText="1"/>
      <protection locked="0"/>
    </xf>
    <xf numFmtId="164" fontId="4" fillId="0" borderId="4" xfId="2" applyNumberFormat="1" applyFont="1" applyFill="1" applyBorder="1" applyAlignment="1">
      <alignment horizontal="center" vertical="center"/>
    </xf>
    <xf numFmtId="0" fontId="18" fillId="0" borderId="0" xfId="1" applyFont="1"/>
    <xf numFmtId="0" fontId="0" fillId="4" borderId="4" xfId="1" applyFont="1" applyFill="1" applyBorder="1" applyAlignment="1" applyProtection="1">
      <alignment horizontal="left" vertical="center" wrapText="1"/>
      <protection locked="0"/>
    </xf>
    <xf numFmtId="0" fontId="4" fillId="0" borderId="4" xfId="2" applyNumberFormat="1" applyFont="1" applyFill="1" applyBorder="1" applyAlignment="1">
      <alignment horizontal="center" vertical="center"/>
    </xf>
    <xf numFmtId="0" fontId="19" fillId="0" borderId="0" xfId="1" applyFont="1" applyAlignment="1">
      <alignment horizontal="left"/>
    </xf>
    <xf numFmtId="0" fontId="20" fillId="0" borderId="0" xfId="0" applyFont="1" applyFill="1" applyBorder="1" applyAlignment="1"/>
    <xf numFmtId="0" fontId="0" fillId="0" borderId="0" xfId="0" applyFont="1" applyFill="1" applyBorder="1" applyAlignment="1">
      <alignment horizontal="left"/>
    </xf>
    <xf numFmtId="0" fontId="2" fillId="0" borderId="0" xfId="0" applyFont="1" applyFill="1" applyBorder="1" applyAlignment="1">
      <alignment horizontal="left"/>
    </xf>
    <xf numFmtId="0" fontId="21" fillId="0" borderId="0" xfId="3" applyFont="1" applyBorder="1" applyAlignment="1"/>
    <xf numFmtId="0" fontId="5" fillId="0" borderId="0" xfId="1" applyFont="1"/>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1" fontId="4" fillId="0" borderId="0" xfId="1" applyNumberFormat="1" applyFont="1"/>
    <xf numFmtId="0" fontId="2" fillId="0" borderId="3" xfId="0" applyFont="1" applyFill="1" applyBorder="1" applyAlignment="1">
      <alignment horizontal="left"/>
    </xf>
    <xf numFmtId="0" fontId="0" fillId="0" borderId="0" xfId="0" applyFont="1" applyFill="1" applyBorder="1" applyAlignment="1">
      <alignment horizontal="left"/>
    </xf>
    <xf numFmtId="0" fontId="16" fillId="0" borderId="0" xfId="0" applyFont="1" applyFill="1" applyBorder="1" applyAlignment="1">
      <alignment horizontal="left"/>
    </xf>
    <xf numFmtId="0" fontId="2" fillId="0" borderId="0" xfId="0" applyFont="1" applyFill="1" applyAlignment="1">
      <alignment horizontal="left"/>
    </xf>
    <xf numFmtId="0" fontId="22" fillId="0" borderId="0" xfId="0" applyFont="1" applyFill="1" applyAlignment="1">
      <alignment horizontal="left"/>
    </xf>
    <xf numFmtId="0" fontId="0" fillId="0" borderId="0" xfId="0" applyFont="1" applyFill="1" applyBorder="1" applyAlignment="1">
      <alignment horizontal="left" wrapText="1"/>
    </xf>
    <xf numFmtId="0" fontId="0" fillId="0" borderId="0" xfId="1" applyFont="1" applyFill="1" applyAlignment="1">
      <alignment horizontal="left"/>
    </xf>
    <xf numFmtId="0" fontId="10" fillId="0" borderId="0" xfId="1" applyFont="1" applyFill="1" applyAlignment="1">
      <alignment horizontal="left"/>
    </xf>
    <xf numFmtId="0" fontId="4" fillId="0" borderId="0" xfId="1" applyFont="1" applyAlignment="1">
      <alignment horizontal="center"/>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sheet%20for%20Feb2018ClosureTransitions%20-%20public%20draft%203-2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ed MAR Plcmts"/>
      <sheetName val="Missed FEB Plcmts"/>
      <sheetName val="Closure Pop"/>
      <sheetName val="non-Closure Pop"/>
      <sheetName val="DCD Placements"/>
      <sheetName val="Feb 2018 -DRAFT"/>
      <sheetName val="Pop by RC"/>
      <sheetName val="NO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Start Up Page"/>
      <sheetName val="REPORT"/>
      <sheetName val="StartUpDatabaseRC"/>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Development Page"/>
      <sheetName val="Utilization Page"/>
      <sheetName val="Allocation Page"/>
      <sheetName val="StartUpDatabaseDDS"/>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(EBSH-3bed)</v>
          </cell>
          <cell r="D11" t="str">
            <v>CPP District Manager</v>
          </cell>
          <cell r="H11" t="str">
            <v>EBSH-4bed</v>
          </cell>
          <cell r="M11" t="str">
            <v>2014-15</v>
          </cell>
          <cell r="R11" t="str">
            <v>NBRC</v>
          </cell>
        </row>
        <row r="12">
          <cell r="A12" t="str">
            <v>Residential (EBSH-4bed)</v>
          </cell>
          <cell r="D12" t="str">
            <v>Crisis Home Liaison</v>
          </cell>
          <cell r="H12" t="str">
            <v>EBSH-Autism-4bed</v>
          </cell>
          <cell r="M12" t="str">
            <v>2015-16</v>
          </cell>
          <cell r="R12" t="str">
            <v>NLACRC</v>
          </cell>
        </row>
        <row r="13">
          <cell r="A13" t="str">
            <v>Residential (EBSH-Autism-4bed)</v>
          </cell>
          <cell r="D13" t="str">
            <v>DC Liaison</v>
          </cell>
          <cell r="H13" t="str">
            <v>EBSH-Mental Health-4bed</v>
          </cell>
          <cell r="M13" t="str">
            <v>2016-17</v>
          </cell>
          <cell r="R13" t="str">
            <v>RCEB</v>
          </cell>
        </row>
        <row r="14">
          <cell r="A14" t="str">
            <v>Residential (EBSH-Mental Health-4bed)</v>
          </cell>
          <cell r="D14" t="str">
            <v>DC Placement Worker</v>
          </cell>
          <cell r="H14" t="str">
            <v>EBSH-Nursing-4bed</v>
          </cell>
          <cell r="M14" t="str">
            <v>2017-18</v>
          </cell>
          <cell r="R14" t="str">
            <v>RCOC</v>
          </cell>
        </row>
        <row r="15">
          <cell r="A15" t="str">
            <v>Residential (EBSH-Nursing-4bed)</v>
          </cell>
          <cell r="D15" t="str">
            <v>DC Supervisor</v>
          </cell>
          <cell r="H15" t="str">
            <v>EBSH-Sensory-4bed</v>
          </cell>
          <cell r="M15" t="str">
            <v>2018-19</v>
          </cell>
          <cell r="R15" t="str">
            <v>RCRC</v>
          </cell>
        </row>
        <row r="16">
          <cell r="A16" t="str">
            <v>Residential (EBSH-Sensory-4bed)</v>
          </cell>
          <cell r="D16" t="str">
            <v>Deflection Coordinator</v>
          </cell>
          <cell r="H16" t="str">
            <v>ICF-DDCN</v>
          </cell>
          <cell r="M16" t="str">
            <v>2019-20</v>
          </cell>
          <cell r="R16" t="str">
            <v>SARC</v>
          </cell>
        </row>
        <row r="17">
          <cell r="A17" t="str">
            <v>Residential (ICF-DDCN)</v>
          </cell>
          <cell r="D17" t="str">
            <v>Deflection Crisis Coordinator</v>
          </cell>
          <cell r="H17" t="str">
            <v>ICF-DDN</v>
          </cell>
          <cell r="R17" t="str">
            <v>SCLARC</v>
          </cell>
        </row>
        <row r="18">
          <cell r="A18" t="str">
            <v>Residential (ICF-DDN)</v>
          </cell>
          <cell r="D18" t="str">
            <v>Dietician</v>
          </cell>
          <cell r="H18" t="str">
            <v>ICF-DDH</v>
          </cell>
          <cell r="R18" t="str">
            <v>SDRC</v>
          </cell>
        </row>
        <row r="19">
          <cell r="A19" t="str">
            <v>Residential (ICF-DDH)</v>
          </cell>
          <cell r="D19" t="str">
            <v>Essential Lifestyle Planner</v>
          </cell>
          <cell r="H19" t="str">
            <v>CCF-L1</v>
          </cell>
          <cell r="R19" t="str">
            <v>SGPRC</v>
          </cell>
        </row>
        <row r="20">
          <cell r="A20" t="str">
            <v>Residential (CCF-L4i)</v>
          </cell>
          <cell r="D20" t="str">
            <v>Forensic Services Specialist</v>
          </cell>
          <cell r="H20" t="str">
            <v>CCF-L2-Owner</v>
          </cell>
          <cell r="R20" t="str">
            <v>TCRC</v>
          </cell>
        </row>
        <row r="21">
          <cell r="A21" t="str">
            <v>Residential (SLS)</v>
          </cell>
          <cell r="D21" t="str">
            <v>Health Care Community Specialist (LDC)</v>
          </cell>
          <cell r="H21" t="str">
            <v>CCF-L3-Staff</v>
          </cell>
          <cell r="R21" t="str">
            <v>VMRC</v>
          </cell>
        </row>
        <row r="22">
          <cell r="A22" t="str">
            <v>Residential (FHA-2bed)</v>
          </cell>
          <cell r="D22" t="str">
            <v>Housing Developer</v>
          </cell>
          <cell r="H22" t="str">
            <v>CCF-L3-Owner</v>
          </cell>
          <cell r="R22" t="str">
            <v>WRC</v>
          </cell>
        </row>
        <row r="23">
          <cell r="A23" t="str">
            <v>Residential (FTH-3bed)</v>
          </cell>
          <cell r="D23" t="str">
            <v>Housing Services &amp; Resource Specialist (LDC)</v>
          </cell>
          <cell r="H23" t="str">
            <v>CCF-L3-Staff</v>
          </cell>
        </row>
        <row r="24">
          <cell r="A24" t="str">
            <v>Community Crisis Home (CCH)</v>
          </cell>
          <cell r="D24" t="str">
            <v>Intensive Service Specialist</v>
          </cell>
          <cell r="H24" t="str">
            <v>CCF-L4a</v>
          </cell>
        </row>
        <row r="25">
          <cell r="A25" t="str">
            <v>Crisis Services Residential (CSR)</v>
          </cell>
          <cell r="D25" t="str">
            <v>Legal Services Coordinator</v>
          </cell>
          <cell r="H25" t="str">
            <v>CCF-L4b</v>
          </cell>
        </row>
        <row r="26">
          <cell r="A26" t="str">
            <v>Crisis Services Step Down (CSSD)</v>
          </cell>
          <cell r="D26" t="str">
            <v>Local Plan Coordinator</v>
          </cell>
          <cell r="H26" t="str">
            <v>CCF-L4c</v>
          </cell>
        </row>
        <row r="27">
          <cell r="A27" t="str">
            <v>10bed or Larger Facility (10+LF)</v>
          </cell>
          <cell r="D27" t="str">
            <v>Manager/Supervisor</v>
          </cell>
          <cell r="H27" t="str">
            <v>CCF-L4d</v>
          </cell>
        </row>
        <row r="28">
          <cell r="A28" t="str">
            <v>Transition Home (TH)</v>
          </cell>
          <cell r="D28" t="str">
            <v>Nurse Specialist</v>
          </cell>
          <cell r="H28" t="str">
            <v>CCF-L4e</v>
          </cell>
        </row>
        <row r="29">
          <cell r="A29" t="str">
            <v>Multi Family</v>
          </cell>
          <cell r="D29" t="str">
            <v>Occupational Therapist</v>
          </cell>
          <cell r="H29" t="str">
            <v>CCF-L4f</v>
          </cell>
        </row>
        <row r="30">
          <cell r="A30" t="str">
            <v>Community Access Services</v>
          </cell>
          <cell r="D30" t="str">
            <v>Oral Health Care Coordinator (LDC)</v>
          </cell>
          <cell r="H30" t="str">
            <v>CCF-L4g</v>
          </cell>
        </row>
        <row r="31">
          <cell r="A31" t="str">
            <v>Day Program</v>
          </cell>
          <cell r="D31" t="str">
            <v>Pharmacist</v>
          </cell>
          <cell r="H31" t="str">
            <v>CCF-L4h</v>
          </cell>
        </row>
        <row r="32">
          <cell r="A32" t="str">
            <v>Licensed Day Program</v>
          </cell>
          <cell r="D32" t="str">
            <v>Physical Therapist</v>
          </cell>
          <cell r="H32" t="str">
            <v>CCF-L4i</v>
          </cell>
        </row>
        <row r="33">
          <cell r="A33" t="str">
            <v>Training</v>
          </cell>
          <cell r="D33" t="str">
            <v>Physician</v>
          </cell>
          <cell r="H33" t="str">
            <v>ILS</v>
          </cell>
        </row>
        <row r="34">
          <cell r="A34" t="str">
            <v>Transportation</v>
          </cell>
          <cell r="D34" t="str">
            <v>Placement Specialist</v>
          </cell>
          <cell r="H34" t="str">
            <v>SLS</v>
          </cell>
        </row>
        <row r="35">
          <cell r="A35" t="str">
            <v>Behavioral Services</v>
          </cell>
          <cell r="D35" t="str">
            <v>Project Assistant</v>
          </cell>
          <cell r="H35" t="str">
            <v>FHA</v>
          </cell>
        </row>
        <row r="36">
          <cell r="A36" t="str">
            <v>Crisis Support Services</v>
          </cell>
          <cell r="D36" t="str">
            <v>Project Coordinator</v>
          </cell>
          <cell r="H36" t="str">
            <v>FTH</v>
          </cell>
        </row>
        <row r="37">
          <cell r="A37" t="str">
            <v>Dental Services</v>
          </cell>
          <cell r="D37" t="str">
            <v>Project Director</v>
          </cell>
          <cell r="H37" t="str">
            <v>CCH</v>
          </cell>
        </row>
        <row r="38">
          <cell r="A38" t="str">
            <v>Health Services</v>
          </cell>
          <cell r="D38" t="str">
            <v>Psychiatrist</v>
          </cell>
          <cell r="H38" t="str">
            <v>CSR</v>
          </cell>
        </row>
        <row r="39">
          <cell r="A39" t="str">
            <v>Medical Consultation</v>
          </cell>
          <cell r="D39" t="str">
            <v>Psychologist</v>
          </cell>
          <cell r="H39" t="str">
            <v>CSSD</v>
          </cell>
        </row>
        <row r="40">
          <cell r="A40" t="str">
            <v>Psychiatric Treatment</v>
          </cell>
          <cell r="D40" t="str">
            <v>Quality Assurance Manager</v>
          </cell>
          <cell r="H40" t="str">
            <v>10+LF</v>
          </cell>
        </row>
        <row r="41">
          <cell r="A41" t="str">
            <v>Transition Crisis Team</v>
          </cell>
          <cell r="D41" t="str">
            <v>Quality Assurance Specialist</v>
          </cell>
          <cell r="H41" t="str">
            <v>Transition Home</v>
          </cell>
        </row>
        <row r="42">
          <cell r="A42" t="str">
            <v>NPO Start Up Funding</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s for Counts"/>
      <sheetName val="Placements for 17-8 from CPP"/>
      <sheetName val="Pivot for Counts"/>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V105"/>
  <sheetViews>
    <sheetView showGridLines="0" tabSelected="1" view="pageBreakPreview" topLeftCell="A79" zoomScale="110" zoomScaleNormal="80" zoomScaleSheetLayoutView="110" zoomScalePageLayoutView="90" workbookViewId="0">
      <selection activeCell="C106" sqref="C106"/>
    </sheetView>
  </sheetViews>
  <sheetFormatPr defaultRowHeight="15.75" x14ac:dyDescent="0.25"/>
  <cols>
    <col min="1" max="1" width="33.85546875" style="25" customWidth="1"/>
    <col min="2" max="2" width="0.7109375" style="25" customWidth="1"/>
    <col min="3" max="3" width="22.85546875" style="25" customWidth="1"/>
    <col min="4" max="4" width="22.85546875" style="80" customWidth="1"/>
    <col min="5" max="5" width="24.28515625" style="80" customWidth="1"/>
    <col min="6" max="6" width="0.7109375" style="25" customWidth="1"/>
    <col min="7" max="7" width="22.85546875" style="25" customWidth="1"/>
    <col min="8" max="8" width="22.85546875" style="80" customWidth="1"/>
    <col min="9" max="9" width="0.5703125" style="25" customWidth="1"/>
    <col min="10" max="10" width="22.85546875" style="25" customWidth="1"/>
    <col min="11" max="11" width="6.5703125" style="80" customWidth="1"/>
    <col min="12" max="12" width="22.5703125" style="25" customWidth="1"/>
    <col min="13" max="16" width="9.140625" style="25"/>
    <col min="17" max="17" width="10" style="25" customWidth="1"/>
    <col min="18" max="16384" width="9.140625" style="25"/>
  </cols>
  <sheetData>
    <row r="1" spans="1:11" s="3" customFormat="1" ht="44.25" customHeight="1" x14ac:dyDescent="0.25">
      <c r="A1" s="1" t="s">
        <v>0</v>
      </c>
      <c r="B1" s="2"/>
      <c r="C1" s="2"/>
      <c r="D1" s="2"/>
      <c r="E1" s="2"/>
      <c r="F1" s="2"/>
      <c r="G1" s="2"/>
      <c r="H1" s="2"/>
      <c r="I1" s="2"/>
      <c r="J1" s="2"/>
    </row>
    <row r="2" spans="1:11" s="6" customFormat="1" ht="15.75" customHeight="1" x14ac:dyDescent="0.25">
      <c r="A2" s="4" t="s">
        <v>1</v>
      </c>
      <c r="B2" s="5"/>
      <c r="C2" s="5"/>
      <c r="D2" s="5"/>
      <c r="E2" s="5"/>
      <c r="F2" s="5"/>
      <c r="G2" s="5"/>
      <c r="H2" s="5"/>
      <c r="I2" s="5"/>
      <c r="J2" s="5"/>
    </row>
    <row r="3" spans="1:11" s="6" customFormat="1" ht="12" x14ac:dyDescent="0.2">
      <c r="A3" s="7"/>
      <c r="B3" s="7"/>
      <c r="C3" s="7"/>
      <c r="D3" s="7"/>
      <c r="E3" s="7"/>
      <c r="F3" s="7"/>
      <c r="G3" s="7"/>
      <c r="H3" s="7"/>
      <c r="I3" s="7"/>
      <c r="J3" s="7"/>
    </row>
    <row r="4" spans="1:11" s="3" customFormat="1" x14ac:dyDescent="0.25">
      <c r="A4" s="8" t="s">
        <v>2</v>
      </c>
      <c r="B4" s="8"/>
      <c r="C4" s="8"/>
      <c r="D4" s="8"/>
      <c r="E4" s="8"/>
      <c r="F4" s="8"/>
      <c r="G4" s="8"/>
      <c r="H4" s="8"/>
      <c r="I4" s="8"/>
      <c r="J4" s="8"/>
    </row>
    <row r="5" spans="1:11" s="6" customFormat="1" ht="15" customHeight="1" x14ac:dyDescent="0.35">
      <c r="A5" s="9"/>
      <c r="B5" s="9"/>
      <c r="C5" s="9"/>
      <c r="D5" s="9"/>
      <c r="E5" s="10"/>
      <c r="F5" s="9"/>
      <c r="G5" s="9"/>
      <c r="H5" s="9"/>
      <c r="I5" s="9"/>
      <c r="J5" s="9"/>
    </row>
    <row r="6" spans="1:11" s="3" customFormat="1" ht="15.75" customHeight="1" x14ac:dyDescent="0.25">
      <c r="A6" s="11" t="s">
        <v>3</v>
      </c>
      <c r="B6" s="11"/>
      <c r="C6" s="11"/>
      <c r="D6" s="11"/>
      <c r="E6" s="11"/>
      <c r="F6" s="11"/>
      <c r="G6" s="11"/>
      <c r="H6" s="11"/>
      <c r="I6" s="11"/>
      <c r="J6" s="11"/>
    </row>
    <row r="7" spans="1:11" s="13" customFormat="1" ht="12.75" x14ac:dyDescent="0.2">
      <c r="A7" s="12"/>
      <c r="B7" s="12"/>
      <c r="C7" s="12"/>
      <c r="D7" s="12"/>
      <c r="E7" s="12"/>
      <c r="F7" s="12"/>
      <c r="G7" s="12"/>
      <c r="H7" s="12"/>
      <c r="I7" s="12"/>
      <c r="J7" s="12"/>
    </row>
    <row r="8" spans="1:11" s="3" customFormat="1" ht="20.100000000000001" customHeight="1" x14ac:dyDescent="0.25">
      <c r="A8" s="14" t="s">
        <v>4</v>
      </c>
      <c r="B8" s="15"/>
      <c r="C8" s="16" t="s">
        <v>5</v>
      </c>
      <c r="D8" s="17"/>
      <c r="E8" s="18"/>
      <c r="F8" s="15"/>
      <c r="G8" s="19" t="s">
        <v>6</v>
      </c>
      <c r="H8" s="20"/>
      <c r="I8" s="15"/>
      <c r="J8" s="21" t="s">
        <v>7</v>
      </c>
    </row>
    <row r="9" spans="1:11" ht="33" customHeight="1" x14ac:dyDescent="0.25">
      <c r="A9" s="14"/>
      <c r="B9" s="22"/>
      <c r="C9" s="23" t="s">
        <v>8</v>
      </c>
      <c r="D9" s="23" t="s">
        <v>9</v>
      </c>
      <c r="E9" s="23" t="s">
        <v>10</v>
      </c>
      <c r="F9" s="24"/>
      <c r="G9" s="23" t="s">
        <v>11</v>
      </c>
      <c r="H9" s="23" t="s">
        <v>12</v>
      </c>
      <c r="I9" s="24"/>
      <c r="J9" s="23" t="s">
        <v>11</v>
      </c>
      <c r="K9" s="25"/>
    </row>
    <row r="10" spans="1:11" ht="33" customHeight="1" x14ac:dyDescent="0.25">
      <c r="A10" s="14"/>
      <c r="B10" s="22"/>
      <c r="C10" s="23"/>
      <c r="D10" s="23"/>
      <c r="E10" s="23"/>
      <c r="F10" s="24"/>
      <c r="G10" s="23"/>
      <c r="H10" s="23"/>
      <c r="I10" s="24"/>
      <c r="J10" s="23"/>
      <c r="K10" s="25"/>
    </row>
    <row r="11" spans="1:11" ht="20.100000000000001" customHeight="1" x14ac:dyDescent="0.25">
      <c r="A11" s="26" t="s">
        <v>13</v>
      </c>
      <c r="B11" s="27"/>
      <c r="C11" s="28">
        <f>C43</f>
        <v>95</v>
      </c>
      <c r="D11" s="28">
        <f>D43</f>
        <v>28</v>
      </c>
      <c r="E11" s="29">
        <f>E43</f>
        <v>68</v>
      </c>
      <c r="F11" s="24"/>
      <c r="G11" s="28">
        <f>G43</f>
        <v>5</v>
      </c>
      <c r="H11" s="28">
        <f>H43</f>
        <v>2</v>
      </c>
      <c r="I11" s="24"/>
      <c r="J11" s="28">
        <f>J43</f>
        <v>6</v>
      </c>
      <c r="K11" s="25"/>
    </row>
    <row r="12" spans="1:11" ht="20.100000000000001" customHeight="1" x14ac:dyDescent="0.25">
      <c r="A12" s="30" t="s">
        <v>14</v>
      </c>
      <c r="B12" s="27"/>
      <c r="C12" s="31">
        <f>C76</f>
        <v>32</v>
      </c>
      <c r="D12" s="31">
        <f>D76</f>
        <v>32</v>
      </c>
      <c r="E12" s="32">
        <f>E76</f>
        <v>0</v>
      </c>
      <c r="F12" s="24"/>
      <c r="G12" s="31">
        <f>G76</f>
        <v>2</v>
      </c>
      <c r="H12" s="31">
        <f>H76</f>
        <v>3</v>
      </c>
      <c r="I12" s="24"/>
      <c r="J12" s="31">
        <f>J76</f>
        <v>5</v>
      </c>
      <c r="K12" s="25"/>
    </row>
    <row r="13" spans="1:11" ht="20.100000000000001" customHeight="1" x14ac:dyDescent="0.25">
      <c r="A13" s="26" t="s">
        <v>15</v>
      </c>
      <c r="B13" s="27"/>
      <c r="C13" s="28">
        <f>C100</f>
        <v>184</v>
      </c>
      <c r="D13" s="33">
        <f>D100</f>
        <v>101</v>
      </c>
      <c r="E13" s="29">
        <f>E100</f>
        <v>83</v>
      </c>
      <c r="F13" s="24"/>
      <c r="G13" s="28">
        <f>G100</f>
        <v>17</v>
      </c>
      <c r="H13" s="28">
        <f>H100</f>
        <v>14</v>
      </c>
      <c r="I13" s="24"/>
      <c r="J13" s="28">
        <f>J100</f>
        <v>16</v>
      </c>
      <c r="K13" s="25"/>
    </row>
    <row r="14" spans="1:11" ht="20.100000000000001" customHeight="1" x14ac:dyDescent="0.25">
      <c r="A14" s="34" t="s">
        <v>16</v>
      </c>
      <c r="B14" s="35"/>
      <c r="C14" s="36">
        <f>SUM(C11:C13)</f>
        <v>311</v>
      </c>
      <c r="D14" s="36">
        <f>SUM(D11:D13)</f>
        <v>161</v>
      </c>
      <c r="E14" s="37">
        <f>SUM(E11:E13)</f>
        <v>151</v>
      </c>
      <c r="F14" s="38"/>
      <c r="G14" s="36">
        <f>SUM(G11:G13)</f>
        <v>24</v>
      </c>
      <c r="H14" s="36">
        <f>SUM(H11:H13)</f>
        <v>19</v>
      </c>
      <c r="I14" s="38"/>
      <c r="J14" s="36">
        <f>SUM(J11:J13)</f>
        <v>27</v>
      </c>
      <c r="K14" s="25"/>
    </row>
    <row r="15" spans="1:11" s="41" customFormat="1" ht="15" x14ac:dyDescent="0.25">
      <c r="A15" s="39" t="s">
        <v>17</v>
      </c>
      <c r="B15" s="39"/>
      <c r="C15" s="39"/>
      <c r="D15" s="39"/>
      <c r="E15" s="39"/>
      <c r="F15" s="39"/>
      <c r="G15" s="39"/>
      <c r="H15" s="39"/>
      <c r="I15" s="39"/>
      <c r="J15" s="39"/>
      <c r="K15" s="40"/>
    </row>
    <row r="16" spans="1:11" s="41" customFormat="1" ht="15" x14ac:dyDescent="0.25">
      <c r="A16" s="42" t="s">
        <v>18</v>
      </c>
      <c r="B16" s="42"/>
      <c r="C16" s="42"/>
      <c r="D16" s="42"/>
      <c r="E16" s="42"/>
      <c r="F16" s="42"/>
      <c r="G16" s="42"/>
      <c r="H16" s="42"/>
      <c r="I16" s="42"/>
      <c r="J16" s="42"/>
      <c r="K16" s="40"/>
    </row>
    <row r="17" spans="1:20" s="41" customFormat="1" ht="17.25" x14ac:dyDescent="0.25">
      <c r="A17" s="43" t="s">
        <v>19</v>
      </c>
      <c r="B17" s="43"/>
      <c r="C17" s="43"/>
      <c r="D17" s="43"/>
      <c r="E17" s="43"/>
      <c r="F17" s="43"/>
      <c r="G17" s="43"/>
      <c r="H17" s="43"/>
      <c r="I17" s="43"/>
      <c r="J17" s="43"/>
      <c r="K17" s="44"/>
    </row>
    <row r="18" spans="1:20" s="41" customFormat="1" ht="15" x14ac:dyDescent="0.25">
      <c r="A18" s="42"/>
      <c r="B18" s="42"/>
      <c r="C18" s="42"/>
      <c r="D18" s="42"/>
      <c r="E18" s="42"/>
      <c r="F18" s="42"/>
      <c r="G18" s="42"/>
      <c r="H18" s="42"/>
      <c r="I18" s="42"/>
      <c r="J18" s="42"/>
      <c r="K18" s="44"/>
    </row>
    <row r="19" spans="1:20" ht="15.75" customHeight="1" x14ac:dyDescent="0.25">
      <c r="A19" s="11" t="s">
        <v>20</v>
      </c>
      <c r="B19" s="11"/>
      <c r="C19" s="11"/>
      <c r="D19" s="11"/>
      <c r="E19" s="11"/>
      <c r="F19" s="11"/>
      <c r="G19" s="11"/>
      <c r="H19" s="11"/>
      <c r="I19" s="11"/>
      <c r="J19" s="11"/>
      <c r="K19" s="45"/>
    </row>
    <row r="20" spans="1:20" s="47" customFormat="1" ht="15" customHeight="1" x14ac:dyDescent="0.2">
      <c r="A20" s="46"/>
      <c r="B20" s="46"/>
      <c r="C20" s="46"/>
      <c r="D20" s="46"/>
      <c r="E20" s="46"/>
      <c r="F20" s="46"/>
      <c r="G20" s="46"/>
      <c r="H20" s="46"/>
      <c r="I20" s="46"/>
      <c r="J20" s="46"/>
      <c r="K20" s="46"/>
    </row>
    <row r="21" spans="1:20" s="49" customFormat="1" ht="15" x14ac:dyDescent="0.25">
      <c r="A21" s="48" t="str">
        <f>"In "&amp;C25&amp;" through "&amp;G25&amp;", "&amp;D43&amp;" consumers have transitioned from Fairview Developmental Center (FDC) to the community."</f>
        <v>In Fiscal Year 2017-18 through February 2018, 28 consumers have transitioned from Fairview Developmental Center (FDC) to the community.</v>
      </c>
      <c r="B21" s="48"/>
      <c r="C21" s="48"/>
      <c r="D21" s="48"/>
      <c r="E21" s="48"/>
      <c r="F21" s="48"/>
      <c r="G21" s="48"/>
      <c r="H21" s="48"/>
      <c r="I21" s="48"/>
      <c r="J21" s="48"/>
      <c r="K21" s="48"/>
    </row>
    <row r="22" spans="1:20" s="47" customFormat="1" ht="12.75" x14ac:dyDescent="0.2">
      <c r="A22" s="46"/>
      <c r="B22" s="46"/>
      <c r="C22" s="46"/>
      <c r="D22" s="46"/>
      <c r="E22" s="46"/>
      <c r="F22" s="46"/>
      <c r="G22" s="46"/>
      <c r="H22" s="46"/>
      <c r="I22" s="46"/>
      <c r="J22" s="46"/>
      <c r="K22" s="46"/>
    </row>
    <row r="23" spans="1:20" s="49" customFormat="1" ht="32.25" customHeight="1" x14ac:dyDescent="0.25">
      <c r="A23" s="50" t="str">
        <f>IF(H43=1,IF(G43=1,"In "&amp;G25&amp;", "&amp;H43&amp;" consumer from FDC transitioned to the community. In the previous month, Regional Centers (RCs) had projected that "&amp;G43&amp;" consumer from FDC would transition to the community in "&amp;G25&amp;". The projected placements that did not occur this month were due to three consumers' need for a longer transition process.","In "&amp;G25&amp;", "&amp;H43&amp;" consumer from FDC transitioned to the community. In the previous month, Regional Centers (RCs) had projected that "&amp;G43&amp;" consumers from FDC would transition to the community in "&amp;G25&amp;". The projected placements that did not occur this month were due to three consumers' need for a longer transition process."),IF(G43=1,"In "&amp;G25&amp;", "&amp;H43&amp;" consumers from FDC transitioned to the community. In the previous month, Regional Centers (RCs) had projected that "&amp;G43&amp;" consumer from FDC would transition to the community in "&amp;G25&amp;". The projected placements that did not occur this month were due to three consumers' need for a longer transition process.","In "&amp;G25&amp;", "&amp;H43&amp;" consumers from FDC transitioned to the community. In the previous month, Regional Centers (RCs) had projected that "&amp;G43&amp;" consumers from FDC would transition to the community in "&amp;G25&amp;". The projected placements that did not occur this month were due to three consumers' need for a longer transition process."))</f>
        <v>In February 2018, 2 consumers from FDC transitioned to the community. In the previous month, Regional Centers (RCs) had projected that 5 consumers from FDC would transition to the community in February 2018. The projected placements that did not occur this month were due to three consumers' need for a longer transition process.</v>
      </c>
      <c r="B23" s="50"/>
      <c r="C23" s="50"/>
      <c r="D23" s="50"/>
      <c r="E23" s="50"/>
      <c r="F23" s="50"/>
      <c r="G23" s="50"/>
      <c r="H23" s="50"/>
      <c r="I23" s="50"/>
      <c r="J23" s="50"/>
      <c r="K23" s="51"/>
    </row>
    <row r="24" spans="1:20" s="47" customFormat="1" ht="8.25" customHeight="1" x14ac:dyDescent="0.2">
      <c r="A24" s="52"/>
      <c r="B24" s="52"/>
      <c r="C24" s="52"/>
      <c r="D24" s="52"/>
      <c r="E24" s="52"/>
      <c r="F24" s="52"/>
      <c r="G24" s="52"/>
      <c r="H24" s="52"/>
      <c r="I24" s="52"/>
      <c r="J24" s="52"/>
      <c r="K24" s="52"/>
    </row>
    <row r="25" spans="1:20" s="3" customFormat="1" ht="20.100000000000001" customHeight="1" x14ac:dyDescent="0.25">
      <c r="A25" s="53" t="s">
        <v>21</v>
      </c>
      <c r="B25" s="15"/>
      <c r="C25" s="16" t="s">
        <v>5</v>
      </c>
      <c r="D25" s="17"/>
      <c r="E25" s="18"/>
      <c r="F25" s="15"/>
      <c r="G25" s="19" t="s">
        <v>6</v>
      </c>
      <c r="H25" s="20"/>
      <c r="I25" s="15"/>
      <c r="J25" s="21" t="s">
        <v>7</v>
      </c>
    </row>
    <row r="26" spans="1:20" ht="33" customHeight="1" x14ac:dyDescent="0.25">
      <c r="A26" s="53"/>
      <c r="B26" s="22"/>
      <c r="C26" s="23" t="s">
        <v>8</v>
      </c>
      <c r="D26" s="23" t="s">
        <v>9</v>
      </c>
      <c r="E26" s="23" t="s">
        <v>10</v>
      </c>
      <c r="F26" s="24"/>
      <c r="G26" s="23" t="s">
        <v>11</v>
      </c>
      <c r="H26" s="23" t="s">
        <v>12</v>
      </c>
      <c r="I26" s="24"/>
      <c r="J26" s="23" t="s">
        <v>11</v>
      </c>
      <c r="K26" s="25"/>
      <c r="L26" s="3"/>
      <c r="M26" s="3"/>
      <c r="N26" s="3"/>
      <c r="O26" s="3"/>
      <c r="P26" s="3"/>
      <c r="Q26" s="3"/>
      <c r="R26" s="3"/>
      <c r="S26" s="3"/>
      <c r="T26" s="3"/>
    </row>
    <row r="27" spans="1:20" ht="33" customHeight="1" x14ac:dyDescent="0.25">
      <c r="A27" s="53"/>
      <c r="B27" s="22"/>
      <c r="C27" s="23"/>
      <c r="D27" s="23"/>
      <c r="E27" s="23"/>
      <c r="F27" s="24"/>
      <c r="G27" s="23"/>
      <c r="H27" s="23"/>
      <c r="I27" s="24"/>
      <c r="J27" s="23"/>
      <c r="K27" s="25"/>
      <c r="L27" s="3"/>
      <c r="M27" s="3"/>
      <c r="N27" s="3"/>
      <c r="O27" s="3"/>
      <c r="P27" s="3"/>
      <c r="Q27" s="3"/>
      <c r="R27" s="3"/>
      <c r="S27" s="3"/>
      <c r="T27" s="3"/>
    </row>
    <row r="28" spans="1:20" ht="20.100000000000001" customHeight="1" x14ac:dyDescent="0.25">
      <c r="A28" s="54" t="s">
        <v>22</v>
      </c>
      <c r="B28" s="27"/>
      <c r="C28" s="31">
        <v>1</v>
      </c>
      <c r="D28" s="55">
        <v>1</v>
      </c>
      <c r="E28" s="32">
        <f>C28-D28</f>
        <v>0</v>
      </c>
      <c r="F28" s="24"/>
      <c r="G28" s="55">
        <v>0</v>
      </c>
      <c r="H28" s="55">
        <v>0</v>
      </c>
      <c r="I28" s="24"/>
      <c r="J28" s="55">
        <v>0</v>
      </c>
      <c r="K28" s="25"/>
      <c r="L28" s="3"/>
      <c r="M28" s="3"/>
      <c r="N28" s="3"/>
      <c r="O28" s="3"/>
      <c r="P28" s="3"/>
      <c r="Q28" s="3"/>
      <c r="R28" s="3"/>
      <c r="S28" s="3"/>
      <c r="T28" s="3"/>
    </row>
    <row r="29" spans="1:20" ht="20.100000000000001" customHeight="1" x14ac:dyDescent="0.25">
      <c r="A29" s="56" t="s">
        <v>23</v>
      </c>
      <c r="B29" s="27"/>
      <c r="C29" s="28">
        <v>5</v>
      </c>
      <c r="D29" s="57">
        <v>0</v>
      </c>
      <c r="E29" s="29">
        <f t="shared" ref="E29:E42" si="0">C29-D29</f>
        <v>5</v>
      </c>
      <c r="F29" s="24"/>
      <c r="G29" s="57">
        <v>0</v>
      </c>
      <c r="H29" s="57">
        <v>0</v>
      </c>
      <c r="I29" s="24"/>
      <c r="J29" s="57">
        <v>1</v>
      </c>
      <c r="K29" s="25"/>
      <c r="L29" s="3"/>
      <c r="M29" s="3"/>
      <c r="N29" s="3"/>
      <c r="O29" s="3"/>
      <c r="P29" s="3"/>
      <c r="Q29" s="3"/>
      <c r="R29" s="3"/>
      <c r="S29" s="3"/>
      <c r="T29" s="3"/>
    </row>
    <row r="30" spans="1:20" ht="20.100000000000001" customHeight="1" x14ac:dyDescent="0.25">
      <c r="A30" s="54" t="s">
        <v>24</v>
      </c>
      <c r="B30" s="27"/>
      <c r="C30" s="31">
        <v>2</v>
      </c>
      <c r="D30" s="55">
        <v>0</v>
      </c>
      <c r="E30" s="32">
        <f>C30-D30+1</f>
        <v>3</v>
      </c>
      <c r="F30" s="24"/>
      <c r="G30" s="55">
        <v>0</v>
      </c>
      <c r="H30" s="55">
        <v>0</v>
      </c>
      <c r="I30" s="24"/>
      <c r="J30" s="55">
        <v>0</v>
      </c>
      <c r="K30" s="25"/>
      <c r="L30" s="3"/>
      <c r="M30" s="3"/>
      <c r="N30" s="3"/>
      <c r="O30" s="3"/>
      <c r="P30" s="3"/>
      <c r="Q30" s="3"/>
      <c r="R30" s="3"/>
      <c r="S30" s="3"/>
      <c r="T30" s="3"/>
    </row>
    <row r="31" spans="1:20" ht="20.100000000000001" customHeight="1" x14ac:dyDescent="0.25">
      <c r="A31" s="58" t="s">
        <v>25</v>
      </c>
      <c r="B31" s="27"/>
      <c r="C31" s="33">
        <v>0</v>
      </c>
      <c r="D31" s="57">
        <v>0</v>
      </c>
      <c r="E31" s="59">
        <f>C31-D31</f>
        <v>0</v>
      </c>
      <c r="F31" s="24"/>
      <c r="G31" s="33">
        <v>0</v>
      </c>
      <c r="H31" s="33">
        <v>0</v>
      </c>
      <c r="I31" s="24"/>
      <c r="J31" s="33">
        <v>0</v>
      </c>
      <c r="K31" s="60"/>
      <c r="L31" s="3"/>
      <c r="M31" s="3"/>
      <c r="N31" s="3"/>
      <c r="O31" s="3"/>
      <c r="P31" s="3"/>
      <c r="Q31" s="3"/>
      <c r="R31" s="3"/>
      <c r="S31" s="3"/>
      <c r="T31" s="3"/>
    </row>
    <row r="32" spans="1:20" ht="20.100000000000001" customHeight="1" x14ac:dyDescent="0.25">
      <c r="A32" s="54" t="s">
        <v>26</v>
      </c>
      <c r="B32" s="27"/>
      <c r="C32" s="31">
        <v>3</v>
      </c>
      <c r="D32" s="55">
        <v>3</v>
      </c>
      <c r="E32" s="32">
        <f t="shared" si="0"/>
        <v>0</v>
      </c>
      <c r="F32" s="24"/>
      <c r="G32" s="55">
        <v>1</v>
      </c>
      <c r="H32" s="55">
        <v>1</v>
      </c>
      <c r="I32" s="24"/>
      <c r="J32" s="55">
        <v>0</v>
      </c>
      <c r="K32" s="25"/>
      <c r="L32" s="3"/>
      <c r="M32" s="3"/>
      <c r="N32" s="3"/>
      <c r="O32" s="3"/>
      <c r="P32" s="3"/>
      <c r="Q32" s="3"/>
      <c r="R32" s="3"/>
      <c r="S32" s="3"/>
      <c r="T32" s="3"/>
    </row>
    <row r="33" spans="1:22" ht="20.100000000000001" customHeight="1" x14ac:dyDescent="0.25">
      <c r="A33" s="56" t="s">
        <v>27</v>
      </c>
      <c r="B33" s="27"/>
      <c r="C33" s="28">
        <v>4</v>
      </c>
      <c r="D33" s="57">
        <v>1</v>
      </c>
      <c r="E33" s="29">
        <f t="shared" si="0"/>
        <v>3</v>
      </c>
      <c r="F33" s="24"/>
      <c r="G33" s="57">
        <v>0</v>
      </c>
      <c r="H33" s="57">
        <v>0</v>
      </c>
      <c r="I33" s="24"/>
      <c r="J33" s="57">
        <v>0</v>
      </c>
      <c r="K33" s="25"/>
      <c r="L33" s="3"/>
      <c r="M33" s="3"/>
      <c r="N33" s="3"/>
      <c r="O33" s="3"/>
      <c r="P33" s="3"/>
      <c r="Q33" s="3"/>
      <c r="R33" s="3"/>
      <c r="S33" s="3"/>
      <c r="T33" s="3"/>
    </row>
    <row r="34" spans="1:22" ht="20.100000000000001" customHeight="1" x14ac:dyDescent="0.25">
      <c r="A34" s="54" t="s">
        <v>28</v>
      </c>
      <c r="B34" s="27"/>
      <c r="C34" s="31">
        <v>6</v>
      </c>
      <c r="D34" s="55">
        <v>3</v>
      </c>
      <c r="E34" s="32">
        <f t="shared" si="0"/>
        <v>3</v>
      </c>
      <c r="F34" s="24"/>
      <c r="G34" s="55">
        <v>0</v>
      </c>
      <c r="H34" s="55">
        <v>0</v>
      </c>
      <c r="I34" s="24"/>
      <c r="J34" s="55">
        <v>0</v>
      </c>
      <c r="K34" s="25"/>
      <c r="L34" s="3"/>
      <c r="M34" s="3"/>
      <c r="N34" s="3"/>
      <c r="O34" s="3"/>
      <c r="P34" s="3"/>
      <c r="Q34" s="3"/>
      <c r="R34" s="3"/>
      <c r="S34" s="3"/>
      <c r="T34" s="3"/>
    </row>
    <row r="35" spans="1:22" ht="20.100000000000001" customHeight="1" x14ac:dyDescent="0.25">
      <c r="A35" s="56" t="s">
        <v>29</v>
      </c>
      <c r="B35" s="27"/>
      <c r="C35" s="28">
        <v>0</v>
      </c>
      <c r="D35" s="57">
        <v>0</v>
      </c>
      <c r="E35" s="29">
        <v>0</v>
      </c>
      <c r="F35" s="24"/>
      <c r="G35" s="57">
        <v>0</v>
      </c>
      <c r="H35" s="57">
        <v>0</v>
      </c>
      <c r="I35" s="24"/>
      <c r="J35" s="57">
        <v>0</v>
      </c>
      <c r="K35" s="60"/>
      <c r="L35" s="49"/>
      <c r="M35" s="49"/>
      <c r="N35" s="49"/>
      <c r="O35" s="49"/>
      <c r="P35" s="49"/>
      <c r="Q35" s="49"/>
      <c r="R35" s="49"/>
      <c r="S35" s="49"/>
      <c r="T35" s="49"/>
      <c r="U35" s="49"/>
      <c r="V35" s="49"/>
    </row>
    <row r="36" spans="1:22" ht="20.100000000000001" customHeight="1" x14ac:dyDescent="0.25">
      <c r="A36" s="61" t="s">
        <v>30</v>
      </c>
      <c r="B36" s="27"/>
      <c r="C36" s="31">
        <v>35</v>
      </c>
      <c r="D36" s="55">
        <v>2</v>
      </c>
      <c r="E36" s="32">
        <f t="shared" si="0"/>
        <v>33</v>
      </c>
      <c r="F36" s="24"/>
      <c r="G36" s="55">
        <v>2</v>
      </c>
      <c r="H36" s="55">
        <v>0</v>
      </c>
      <c r="I36" s="24"/>
      <c r="J36" s="55">
        <v>4</v>
      </c>
      <c r="K36" s="25"/>
      <c r="L36" s="3"/>
      <c r="M36" s="3"/>
      <c r="N36" s="3"/>
      <c r="O36" s="3"/>
      <c r="P36" s="3"/>
      <c r="Q36" s="3"/>
      <c r="R36" s="3"/>
      <c r="S36" s="3"/>
      <c r="T36" s="3"/>
    </row>
    <row r="37" spans="1:22" ht="20.100000000000001" customHeight="1" x14ac:dyDescent="0.25">
      <c r="A37" s="56" t="s">
        <v>31</v>
      </c>
      <c r="B37" s="27"/>
      <c r="C37" s="28">
        <v>1</v>
      </c>
      <c r="D37" s="57">
        <v>0</v>
      </c>
      <c r="E37" s="29">
        <f t="shared" si="0"/>
        <v>1</v>
      </c>
      <c r="F37" s="24"/>
      <c r="G37" s="57">
        <v>0</v>
      </c>
      <c r="H37" s="57">
        <v>0</v>
      </c>
      <c r="I37" s="24"/>
      <c r="J37" s="57">
        <v>0</v>
      </c>
      <c r="K37" s="25"/>
      <c r="L37" s="3"/>
      <c r="M37" s="3"/>
      <c r="N37" s="3"/>
      <c r="O37" s="3"/>
      <c r="P37" s="3"/>
      <c r="Q37" s="3"/>
      <c r="R37" s="3"/>
      <c r="S37" s="3"/>
      <c r="T37" s="3"/>
    </row>
    <row r="38" spans="1:22" ht="20.100000000000001" customHeight="1" x14ac:dyDescent="0.25">
      <c r="A38" s="54" t="s">
        <v>32</v>
      </c>
      <c r="B38" s="27"/>
      <c r="C38" s="31">
        <v>7</v>
      </c>
      <c r="D38" s="55">
        <v>5</v>
      </c>
      <c r="E38" s="32">
        <f t="shared" si="0"/>
        <v>2</v>
      </c>
      <c r="F38" s="24"/>
      <c r="G38" s="55">
        <v>0</v>
      </c>
      <c r="H38" s="55">
        <v>0</v>
      </c>
      <c r="I38" s="24"/>
      <c r="J38" s="55">
        <v>1</v>
      </c>
      <c r="K38" s="25"/>
      <c r="L38" s="3"/>
      <c r="M38" s="3"/>
      <c r="N38" s="3"/>
      <c r="O38" s="3"/>
      <c r="P38" s="3"/>
      <c r="Q38" s="3"/>
      <c r="R38" s="3"/>
      <c r="S38" s="3"/>
      <c r="T38" s="3"/>
    </row>
    <row r="39" spans="1:22" ht="20.100000000000001" customHeight="1" x14ac:dyDescent="0.25">
      <c r="A39" s="56" t="s">
        <v>33</v>
      </c>
      <c r="B39" s="27"/>
      <c r="C39" s="33">
        <v>15</v>
      </c>
      <c r="D39" s="62">
        <v>5</v>
      </c>
      <c r="E39" s="59">
        <f t="shared" si="0"/>
        <v>10</v>
      </c>
      <c r="F39" s="24"/>
      <c r="G39" s="33">
        <v>2</v>
      </c>
      <c r="H39" s="33">
        <v>1</v>
      </c>
      <c r="I39" s="24"/>
      <c r="J39" s="33">
        <v>0</v>
      </c>
      <c r="K39" s="25"/>
    </row>
    <row r="40" spans="1:22" ht="20.100000000000001" customHeight="1" x14ac:dyDescent="0.25">
      <c r="A40" s="30" t="s">
        <v>34</v>
      </c>
      <c r="B40" s="27"/>
      <c r="C40" s="31">
        <v>5</v>
      </c>
      <c r="D40" s="55">
        <v>3</v>
      </c>
      <c r="E40" s="32">
        <f t="shared" si="0"/>
        <v>2</v>
      </c>
      <c r="F40" s="24"/>
      <c r="G40" s="31">
        <v>0</v>
      </c>
      <c r="H40" s="31">
        <v>0</v>
      </c>
      <c r="I40" s="24"/>
      <c r="J40" s="31">
        <v>0</v>
      </c>
      <c r="K40" s="25"/>
    </row>
    <row r="41" spans="1:22" ht="20.100000000000001" customHeight="1" x14ac:dyDescent="0.25">
      <c r="A41" s="58" t="s">
        <v>35</v>
      </c>
      <c r="B41" s="27"/>
      <c r="C41" s="33">
        <v>5</v>
      </c>
      <c r="D41" s="57">
        <v>0</v>
      </c>
      <c r="E41" s="59">
        <f t="shared" si="0"/>
        <v>5</v>
      </c>
      <c r="F41" s="24"/>
      <c r="G41" s="33">
        <v>0</v>
      </c>
      <c r="H41" s="33">
        <v>0</v>
      </c>
      <c r="I41" s="24"/>
      <c r="J41" s="33">
        <v>0</v>
      </c>
      <c r="K41" s="25"/>
    </row>
    <row r="42" spans="1:22" ht="20.100000000000001" customHeight="1" x14ac:dyDescent="0.25">
      <c r="A42" s="30" t="s">
        <v>36</v>
      </c>
      <c r="B42" s="27"/>
      <c r="C42" s="31">
        <v>6</v>
      </c>
      <c r="D42" s="55">
        <v>5</v>
      </c>
      <c r="E42" s="32">
        <f t="shared" si="0"/>
        <v>1</v>
      </c>
      <c r="F42" s="24"/>
      <c r="G42" s="31">
        <v>0</v>
      </c>
      <c r="H42" s="31">
        <v>0</v>
      </c>
      <c r="I42" s="24"/>
      <c r="J42" s="31">
        <v>0</v>
      </c>
      <c r="K42" s="25"/>
    </row>
    <row r="43" spans="1:22" ht="20.100000000000001" customHeight="1" x14ac:dyDescent="0.25">
      <c r="A43" s="34" t="s">
        <v>16</v>
      </c>
      <c r="B43" s="35"/>
      <c r="C43" s="36">
        <f>SUM(C28:C42)</f>
        <v>95</v>
      </c>
      <c r="D43" s="36">
        <f>SUM(D28:D42)</f>
        <v>28</v>
      </c>
      <c r="E43" s="37">
        <f>SUM(E28:E42)</f>
        <v>68</v>
      </c>
      <c r="F43" s="38"/>
      <c r="G43" s="36">
        <f>SUM(G28:G42)</f>
        <v>5</v>
      </c>
      <c r="H43" s="36">
        <f>SUM(H28:H42)</f>
        <v>2</v>
      </c>
      <c r="I43" s="38"/>
      <c r="J43" s="36">
        <f>SUM(J28:J42)</f>
        <v>6</v>
      </c>
      <c r="K43" s="63"/>
    </row>
    <row r="44" spans="1:22" s="41" customFormat="1" ht="15" x14ac:dyDescent="0.25">
      <c r="A44" s="39" t="s">
        <v>17</v>
      </c>
      <c r="B44" s="39"/>
      <c r="C44" s="39"/>
      <c r="D44" s="39"/>
      <c r="E44" s="39"/>
      <c r="F44" s="39"/>
      <c r="G44" s="39"/>
      <c r="H44" s="39"/>
      <c r="I44" s="39"/>
      <c r="J44" s="39"/>
      <c r="K44" s="40"/>
    </row>
    <row r="45" spans="1:22" s="41" customFormat="1" ht="15" x14ac:dyDescent="0.25">
      <c r="A45" s="43" t="s">
        <v>37</v>
      </c>
      <c r="B45" s="43"/>
      <c r="C45" s="43"/>
      <c r="D45" s="43"/>
      <c r="E45" s="43"/>
      <c r="F45" s="43"/>
      <c r="G45" s="43"/>
      <c r="H45" s="43"/>
      <c r="I45" s="43"/>
      <c r="J45" s="43"/>
      <c r="K45" s="40"/>
    </row>
    <row r="46" spans="1:22" s="41" customFormat="1" ht="17.25" x14ac:dyDescent="0.25">
      <c r="A46" s="43" t="s">
        <v>19</v>
      </c>
      <c r="B46" s="43"/>
      <c r="C46" s="43"/>
      <c r="D46" s="43"/>
      <c r="E46" s="43"/>
      <c r="F46" s="43"/>
      <c r="G46" s="43"/>
      <c r="H46" s="43"/>
      <c r="I46" s="43"/>
      <c r="J46" s="43"/>
      <c r="K46" s="44"/>
    </row>
    <row r="47" spans="1:22" s="41" customFormat="1" ht="15" x14ac:dyDescent="0.25">
      <c r="A47" s="64"/>
      <c r="B47" s="43"/>
      <c r="C47" s="43"/>
      <c r="D47" s="43"/>
      <c r="E47" s="43"/>
      <c r="F47" s="43"/>
      <c r="G47" s="43"/>
      <c r="H47" s="43"/>
      <c r="I47" s="43"/>
      <c r="J47" s="43"/>
      <c r="K47" s="44"/>
    </row>
    <row r="48" spans="1:22" s="41" customFormat="1" ht="15" x14ac:dyDescent="0.25">
      <c r="A48" s="65"/>
      <c r="B48" s="66"/>
      <c r="C48" s="66"/>
      <c r="D48" s="66"/>
      <c r="E48" s="66"/>
      <c r="F48" s="66"/>
      <c r="G48" s="66"/>
      <c r="H48" s="66"/>
      <c r="I48" s="66"/>
      <c r="J48" s="66"/>
      <c r="K48" s="44"/>
    </row>
    <row r="49" spans="1:22" ht="15.75" customHeight="1" x14ac:dyDescent="0.25">
      <c r="A49" s="11" t="s">
        <v>38</v>
      </c>
      <c r="B49" s="11"/>
      <c r="C49" s="11"/>
      <c r="D49" s="11"/>
      <c r="E49" s="11"/>
      <c r="F49" s="11"/>
      <c r="G49" s="11"/>
      <c r="H49" s="11"/>
      <c r="I49" s="11"/>
      <c r="J49" s="11"/>
      <c r="K49" s="45"/>
    </row>
    <row r="50" spans="1:22" s="68" customFormat="1" ht="15" customHeight="1" x14ac:dyDescent="0.2">
      <c r="A50" s="46"/>
      <c r="B50" s="46"/>
      <c r="C50" s="46"/>
      <c r="D50" s="46"/>
      <c r="E50" s="46"/>
      <c r="F50" s="46"/>
      <c r="G50" s="46"/>
      <c r="H50" s="46"/>
      <c r="I50" s="46"/>
      <c r="J50" s="46"/>
      <c r="K50" s="67"/>
    </row>
    <row r="51" spans="1:22" s="49" customFormat="1" ht="15.75" customHeight="1" x14ac:dyDescent="0.25">
      <c r="A51" s="48" t="str">
        <f>"In "&amp;C55&amp;" through "&amp;G55&amp;", "&amp;D76&amp;" consumers have transitioned from Porterville Developmental Center (PDC) to the community."</f>
        <v>In Fiscal Year 2017-18 through February 2018, 32 consumers have transitioned from Porterville Developmental Center (PDC) to the community.</v>
      </c>
      <c r="B51" s="48"/>
      <c r="C51" s="48"/>
      <c r="D51" s="48"/>
      <c r="E51" s="48"/>
      <c r="F51" s="48"/>
      <c r="G51" s="48"/>
      <c r="H51" s="48"/>
      <c r="I51" s="48"/>
      <c r="J51" s="48"/>
      <c r="K51" s="48"/>
    </row>
    <row r="52" spans="1:22" s="47" customFormat="1" ht="12.75" x14ac:dyDescent="0.2">
      <c r="A52" s="46"/>
      <c r="B52" s="46"/>
      <c r="C52" s="46"/>
      <c r="D52" s="46"/>
      <c r="E52" s="46"/>
      <c r="F52" s="46"/>
      <c r="G52" s="46"/>
      <c r="H52" s="46"/>
      <c r="I52" s="46"/>
      <c r="J52" s="46"/>
      <c r="K52" s="46"/>
    </row>
    <row r="53" spans="1:22" s="49" customFormat="1" ht="30" customHeight="1" x14ac:dyDescent="0.25">
      <c r="A53" s="50" t="str">
        <f>IF(H76=1,IF(G76=1,"In "&amp;G55&amp;", "&amp;H76&amp;" consumer from PDC transitioned to the community. In the previous month, Regional Centers (RCs) had projected that "&amp;G76&amp;" consumer from PDC would transition to the community in "&amp;G55&amp;".","In "&amp;G55&amp;", "&amp;H76&amp;" consumer from PDC transitioned to the community. In the previous month, Regional Centers (RCs) had projected that "&amp;G76&amp;" consumers from PDC would transition to the community in "&amp;G55&amp;". "),IF(G76=1,"In "&amp;G55&amp;", "&amp;H76&amp;" consumers from PDC transitioned to the community. In the previous month, Regional Centers (RCs) had projected that "&amp;G76&amp;" consumer from PDC would transition to the community in "&amp;G55&amp;". ","In "&amp;G55&amp;", "&amp;H76&amp;" consumers from PDC transitioned to the community. In the previous month, Regional Centers (RCs) had projected that "&amp;G76&amp;" consumers from PDC would transition to the community in "&amp;G55&amp;"."))</f>
        <v>In February 2018, 3 consumers from PDC transitioned to the community. In the previous month, Regional Centers (RCs) had projected that 2 consumers from PDC would transition to the community in February 2018.</v>
      </c>
      <c r="B53" s="50"/>
      <c r="C53" s="50"/>
      <c r="D53" s="50"/>
      <c r="E53" s="50"/>
      <c r="F53" s="50"/>
      <c r="G53" s="50"/>
      <c r="H53" s="50"/>
      <c r="I53" s="50"/>
      <c r="J53" s="50"/>
      <c r="K53" s="51"/>
    </row>
    <row r="54" spans="1:22" s="47" customFormat="1" ht="12.75" x14ac:dyDescent="0.2">
      <c r="A54" s="52"/>
      <c r="B54" s="52"/>
      <c r="C54" s="52"/>
      <c r="D54" s="52"/>
      <c r="E54" s="52"/>
      <c r="F54" s="52"/>
      <c r="G54" s="52"/>
      <c r="H54" s="52"/>
      <c r="I54" s="52"/>
      <c r="J54" s="52"/>
      <c r="K54" s="52"/>
    </row>
    <row r="55" spans="1:22" s="3" customFormat="1" ht="20.100000000000001" customHeight="1" x14ac:dyDescent="0.25">
      <c r="A55" s="53" t="s">
        <v>21</v>
      </c>
      <c r="B55" s="15"/>
      <c r="C55" s="16" t="s">
        <v>5</v>
      </c>
      <c r="D55" s="17"/>
      <c r="E55" s="18"/>
      <c r="F55" s="15"/>
      <c r="G55" s="19" t="s">
        <v>6</v>
      </c>
      <c r="H55" s="20"/>
      <c r="I55" s="15"/>
      <c r="J55" s="21" t="s">
        <v>7</v>
      </c>
    </row>
    <row r="56" spans="1:22" ht="33" customHeight="1" x14ac:dyDescent="0.25">
      <c r="A56" s="53"/>
      <c r="B56" s="22"/>
      <c r="C56" s="23" t="s">
        <v>8</v>
      </c>
      <c r="D56" s="23" t="s">
        <v>9</v>
      </c>
      <c r="E56" s="23" t="s">
        <v>39</v>
      </c>
      <c r="F56" s="24"/>
      <c r="G56" s="23" t="s">
        <v>11</v>
      </c>
      <c r="H56" s="23" t="s">
        <v>12</v>
      </c>
      <c r="I56" s="24"/>
      <c r="J56" s="69" t="s">
        <v>11</v>
      </c>
      <c r="K56" s="25"/>
    </row>
    <row r="57" spans="1:22" ht="33" customHeight="1" x14ac:dyDescent="0.25">
      <c r="A57" s="53"/>
      <c r="B57" s="22"/>
      <c r="C57" s="23"/>
      <c r="D57" s="23"/>
      <c r="E57" s="23"/>
      <c r="F57" s="24"/>
      <c r="G57" s="23"/>
      <c r="H57" s="23"/>
      <c r="I57" s="24"/>
      <c r="J57" s="70"/>
      <c r="K57" s="25"/>
    </row>
    <row r="58" spans="1:22" ht="20.100000000000001" customHeight="1" x14ac:dyDescent="0.25">
      <c r="A58" s="54" t="s">
        <v>22</v>
      </c>
      <c r="B58" s="27"/>
      <c r="C58" s="31">
        <v>1</v>
      </c>
      <c r="D58" s="55">
        <v>3</v>
      </c>
      <c r="E58" s="32">
        <f>C58-D58</f>
        <v>-2</v>
      </c>
      <c r="F58" s="24"/>
      <c r="G58" s="55">
        <v>0</v>
      </c>
      <c r="H58" s="55">
        <v>0</v>
      </c>
      <c r="I58" s="24"/>
      <c r="J58" s="55">
        <v>1</v>
      </c>
      <c r="K58" s="25"/>
      <c r="L58" s="71"/>
    </row>
    <row r="59" spans="1:22" ht="20.100000000000001" customHeight="1" x14ac:dyDescent="0.25">
      <c r="A59" s="56" t="s">
        <v>40</v>
      </c>
      <c r="B59" s="27"/>
      <c r="C59" s="28">
        <v>10</v>
      </c>
      <c r="D59" s="57">
        <v>20</v>
      </c>
      <c r="E59" s="29">
        <f t="shared" ref="E59:E75" si="1">C59-D59</f>
        <v>-10</v>
      </c>
      <c r="F59" s="24"/>
      <c r="G59" s="57">
        <v>1</v>
      </c>
      <c r="H59" s="57">
        <v>3</v>
      </c>
      <c r="I59" s="24"/>
      <c r="J59" s="57">
        <v>2</v>
      </c>
      <c r="K59" s="25"/>
      <c r="L59" s="71"/>
    </row>
    <row r="60" spans="1:22" ht="20.100000000000001" customHeight="1" x14ac:dyDescent="0.25">
      <c r="A60" s="54" t="s">
        <v>23</v>
      </c>
      <c r="B60" s="27"/>
      <c r="C60" s="31">
        <v>0</v>
      </c>
      <c r="D60" s="55">
        <v>1</v>
      </c>
      <c r="E60" s="32">
        <f>C60-D60</f>
        <v>-1</v>
      </c>
      <c r="F60" s="24"/>
      <c r="G60" s="55">
        <v>0</v>
      </c>
      <c r="H60" s="55">
        <v>0</v>
      </c>
      <c r="I60" s="24"/>
      <c r="J60" s="55">
        <v>0</v>
      </c>
      <c r="K60" s="25"/>
    </row>
    <row r="61" spans="1:22" ht="20.100000000000001" customHeight="1" x14ac:dyDescent="0.25">
      <c r="A61" s="56" t="s">
        <v>41</v>
      </c>
      <c r="B61" s="27"/>
      <c r="C61" s="33">
        <v>0</v>
      </c>
      <c r="D61" s="62">
        <v>1</v>
      </c>
      <c r="E61" s="59">
        <f t="shared" si="1"/>
        <v>-1</v>
      </c>
      <c r="F61" s="24"/>
      <c r="G61" s="33">
        <v>0</v>
      </c>
      <c r="H61" s="33">
        <v>0</v>
      </c>
      <c r="I61" s="24"/>
      <c r="J61" s="33">
        <v>0</v>
      </c>
      <c r="K61" s="25"/>
      <c r="L61" s="71"/>
    </row>
    <row r="62" spans="1:22" ht="20.100000000000001" customHeight="1" x14ac:dyDescent="0.25">
      <c r="A62" s="54" t="s">
        <v>42</v>
      </c>
      <c r="B62" s="27"/>
      <c r="C62" s="31">
        <v>1</v>
      </c>
      <c r="D62" s="55">
        <v>0</v>
      </c>
      <c r="E62" s="32">
        <f t="shared" si="1"/>
        <v>1</v>
      </c>
      <c r="F62" s="24"/>
      <c r="G62" s="55">
        <v>0</v>
      </c>
      <c r="H62" s="55">
        <v>0</v>
      </c>
      <c r="I62" s="24"/>
      <c r="J62" s="55">
        <v>0</v>
      </c>
      <c r="K62" s="25"/>
      <c r="L62" s="71"/>
    </row>
    <row r="63" spans="1:22" ht="20.100000000000001" customHeight="1" x14ac:dyDescent="0.25">
      <c r="A63" s="56" t="s">
        <v>25</v>
      </c>
      <c r="B63" s="27"/>
      <c r="C63" s="28">
        <v>0</v>
      </c>
      <c r="D63" s="57">
        <v>0</v>
      </c>
      <c r="E63" s="29">
        <f t="shared" si="1"/>
        <v>0</v>
      </c>
      <c r="F63" s="24"/>
      <c r="G63" s="57">
        <v>0</v>
      </c>
      <c r="H63" s="57">
        <v>0</v>
      </c>
      <c r="I63" s="24"/>
      <c r="J63" s="57">
        <v>2</v>
      </c>
      <c r="K63" s="25"/>
      <c r="L63" s="49"/>
      <c r="M63" s="49"/>
      <c r="N63" s="49"/>
      <c r="O63" s="49"/>
      <c r="P63" s="49"/>
      <c r="Q63" s="49"/>
      <c r="R63" s="49"/>
      <c r="S63" s="49"/>
      <c r="T63" s="49"/>
      <c r="U63" s="49"/>
      <c r="V63" s="49"/>
    </row>
    <row r="64" spans="1:22" ht="20.100000000000001" customHeight="1" x14ac:dyDescent="0.25">
      <c r="A64" s="54" t="s">
        <v>27</v>
      </c>
      <c r="B64" s="27"/>
      <c r="C64" s="31">
        <v>1</v>
      </c>
      <c r="D64" s="55">
        <v>0</v>
      </c>
      <c r="E64" s="32">
        <f t="shared" si="1"/>
        <v>1</v>
      </c>
      <c r="F64" s="24"/>
      <c r="G64" s="55">
        <v>0</v>
      </c>
      <c r="H64" s="55">
        <v>0</v>
      </c>
      <c r="I64" s="24"/>
      <c r="J64" s="55">
        <v>0</v>
      </c>
      <c r="K64" s="25"/>
      <c r="L64" s="71"/>
    </row>
    <row r="65" spans="1:22" ht="20.100000000000001" customHeight="1" x14ac:dyDescent="0.25">
      <c r="A65" s="56" t="s">
        <v>43</v>
      </c>
      <c r="B65" s="27"/>
      <c r="C65" s="33">
        <v>7</v>
      </c>
      <c r="D65" s="62">
        <v>3</v>
      </c>
      <c r="E65" s="59">
        <f t="shared" si="1"/>
        <v>4</v>
      </c>
      <c r="F65" s="24"/>
      <c r="G65" s="33">
        <v>0</v>
      </c>
      <c r="H65" s="33">
        <v>0</v>
      </c>
      <c r="I65" s="24"/>
      <c r="J65" s="57">
        <v>0</v>
      </c>
      <c r="K65" s="25"/>
      <c r="L65" s="71"/>
    </row>
    <row r="66" spans="1:22" ht="20.100000000000001" customHeight="1" x14ac:dyDescent="0.25">
      <c r="A66" s="54" t="s">
        <v>28</v>
      </c>
      <c r="B66" s="27"/>
      <c r="C66" s="31">
        <v>1</v>
      </c>
      <c r="D66" s="55">
        <v>0</v>
      </c>
      <c r="E66" s="32">
        <f t="shared" si="1"/>
        <v>1</v>
      </c>
      <c r="F66" s="24"/>
      <c r="G66" s="55">
        <v>0</v>
      </c>
      <c r="H66" s="55">
        <v>0</v>
      </c>
      <c r="I66" s="24"/>
      <c r="J66" s="55">
        <v>0</v>
      </c>
      <c r="K66" s="25"/>
      <c r="L66" s="71"/>
    </row>
    <row r="67" spans="1:22" ht="20.100000000000001" customHeight="1" x14ac:dyDescent="0.25">
      <c r="A67" s="56" t="s">
        <v>29</v>
      </c>
      <c r="B67" s="27"/>
      <c r="C67" s="28">
        <v>0</v>
      </c>
      <c r="D67" s="57">
        <v>0</v>
      </c>
      <c r="E67" s="29">
        <v>0</v>
      </c>
      <c r="F67" s="24"/>
      <c r="G67" s="57">
        <v>0</v>
      </c>
      <c r="H67" s="57">
        <v>0</v>
      </c>
      <c r="I67" s="24"/>
      <c r="J67" s="57">
        <v>0</v>
      </c>
      <c r="K67" s="25"/>
      <c r="L67" s="49"/>
      <c r="M67" s="49"/>
      <c r="N67" s="49"/>
      <c r="O67" s="49"/>
      <c r="P67" s="49"/>
      <c r="Q67" s="49"/>
      <c r="R67" s="49"/>
      <c r="S67" s="49"/>
      <c r="T67" s="49"/>
      <c r="U67" s="49"/>
      <c r="V67" s="49"/>
    </row>
    <row r="68" spans="1:22" ht="20.100000000000001" customHeight="1" x14ac:dyDescent="0.25">
      <c r="A68" s="61" t="s">
        <v>44</v>
      </c>
      <c r="B68" s="27"/>
      <c r="C68" s="31">
        <v>1</v>
      </c>
      <c r="D68" s="55">
        <v>0</v>
      </c>
      <c r="E68" s="32">
        <f t="shared" si="1"/>
        <v>1</v>
      </c>
      <c r="F68" s="24"/>
      <c r="G68" s="55">
        <v>0</v>
      </c>
      <c r="H68" s="55">
        <v>0</v>
      </c>
      <c r="I68" s="24"/>
      <c r="J68" s="55">
        <v>0</v>
      </c>
      <c r="K68" s="25"/>
      <c r="L68" s="71"/>
    </row>
    <row r="69" spans="1:22" ht="20.100000000000001" customHeight="1" x14ac:dyDescent="0.25">
      <c r="A69" s="56" t="s">
        <v>31</v>
      </c>
      <c r="B69" s="27"/>
      <c r="C69" s="33">
        <v>2</v>
      </c>
      <c r="D69" s="62">
        <v>0</v>
      </c>
      <c r="E69" s="59">
        <f t="shared" si="1"/>
        <v>2</v>
      </c>
      <c r="F69" s="24"/>
      <c r="G69" s="33">
        <v>0</v>
      </c>
      <c r="H69" s="33">
        <v>0</v>
      </c>
      <c r="I69" s="24"/>
      <c r="J69" s="33">
        <v>0</v>
      </c>
      <c r="K69" s="25"/>
      <c r="L69" s="71"/>
    </row>
    <row r="70" spans="1:22" ht="20.100000000000001" customHeight="1" x14ac:dyDescent="0.25">
      <c r="A70" s="54" t="s">
        <v>32</v>
      </c>
      <c r="B70" s="27"/>
      <c r="C70" s="31">
        <v>3</v>
      </c>
      <c r="D70" s="55">
        <v>0</v>
      </c>
      <c r="E70" s="32">
        <f t="shared" si="1"/>
        <v>3</v>
      </c>
      <c r="F70" s="24"/>
      <c r="G70" s="55">
        <v>0</v>
      </c>
      <c r="H70" s="55">
        <v>0</v>
      </c>
      <c r="I70" s="24"/>
      <c r="J70" s="31">
        <v>0</v>
      </c>
      <c r="K70" s="25"/>
      <c r="L70" s="71"/>
    </row>
    <row r="71" spans="1:22" ht="20.100000000000001" customHeight="1" x14ac:dyDescent="0.25">
      <c r="A71" s="56" t="s">
        <v>33</v>
      </c>
      <c r="B71" s="27"/>
      <c r="C71" s="33">
        <v>0</v>
      </c>
      <c r="D71" s="62">
        <v>0</v>
      </c>
      <c r="E71" s="59">
        <v>0</v>
      </c>
      <c r="F71" s="24"/>
      <c r="G71" s="33">
        <v>0</v>
      </c>
      <c r="H71" s="33">
        <v>0</v>
      </c>
      <c r="I71" s="24"/>
      <c r="J71" s="33">
        <v>0</v>
      </c>
      <c r="K71" s="60"/>
    </row>
    <row r="72" spans="1:22" ht="20.100000000000001" customHeight="1" x14ac:dyDescent="0.25">
      <c r="A72" s="30" t="s">
        <v>34</v>
      </c>
      <c r="B72" s="27"/>
      <c r="C72" s="31">
        <v>0</v>
      </c>
      <c r="D72" s="55">
        <v>0</v>
      </c>
      <c r="E72" s="32">
        <f>C72-D72</f>
        <v>0</v>
      </c>
      <c r="F72" s="24"/>
      <c r="G72" s="31">
        <v>0</v>
      </c>
      <c r="H72" s="31">
        <v>0</v>
      </c>
      <c r="I72" s="24"/>
      <c r="J72" s="55">
        <v>0</v>
      </c>
      <c r="K72" s="60"/>
    </row>
    <row r="73" spans="1:22" ht="20.100000000000001" customHeight="1" x14ac:dyDescent="0.25">
      <c r="A73" s="56" t="s">
        <v>35</v>
      </c>
      <c r="B73" s="27"/>
      <c r="C73" s="33">
        <v>1</v>
      </c>
      <c r="D73" s="62">
        <v>2</v>
      </c>
      <c r="E73" s="59">
        <f t="shared" si="1"/>
        <v>-1</v>
      </c>
      <c r="F73" s="24"/>
      <c r="G73" s="33">
        <v>0</v>
      </c>
      <c r="H73" s="33">
        <v>0</v>
      </c>
      <c r="I73" s="24"/>
      <c r="J73" s="57">
        <v>0</v>
      </c>
      <c r="K73" s="25"/>
      <c r="L73" s="71"/>
    </row>
    <row r="74" spans="1:22" ht="20.100000000000001" customHeight="1" x14ac:dyDescent="0.25">
      <c r="A74" s="54" t="s">
        <v>45</v>
      </c>
      <c r="B74" s="27"/>
      <c r="C74" s="31">
        <v>3</v>
      </c>
      <c r="D74" s="55">
        <v>2</v>
      </c>
      <c r="E74" s="32">
        <f t="shared" si="1"/>
        <v>1</v>
      </c>
      <c r="F74" s="24"/>
      <c r="G74" s="55">
        <v>1</v>
      </c>
      <c r="H74" s="55">
        <v>0</v>
      </c>
      <c r="I74" s="24"/>
      <c r="J74" s="55">
        <v>0</v>
      </c>
      <c r="K74" s="25"/>
      <c r="L74" s="71"/>
    </row>
    <row r="75" spans="1:22" ht="20.100000000000001" customHeight="1" x14ac:dyDescent="0.25">
      <c r="A75" s="58" t="s">
        <v>36</v>
      </c>
      <c r="B75" s="27"/>
      <c r="C75" s="28">
        <v>1</v>
      </c>
      <c r="D75" s="57">
        <v>0</v>
      </c>
      <c r="E75" s="29">
        <f t="shared" si="1"/>
        <v>1</v>
      </c>
      <c r="F75" s="24"/>
      <c r="G75" s="57">
        <v>0</v>
      </c>
      <c r="H75" s="57">
        <v>0</v>
      </c>
      <c r="I75" s="24"/>
      <c r="J75" s="33">
        <v>0</v>
      </c>
      <c r="K75" s="25"/>
      <c r="L75" s="71"/>
    </row>
    <row r="76" spans="1:22" ht="20.100000000000001" customHeight="1" x14ac:dyDescent="0.25">
      <c r="A76" s="34" t="s">
        <v>46</v>
      </c>
      <c r="B76" s="35"/>
      <c r="C76" s="36">
        <f>SUM(C58:C75)</f>
        <v>32</v>
      </c>
      <c r="D76" s="36">
        <f>SUM(D58:D75)</f>
        <v>32</v>
      </c>
      <c r="E76" s="37">
        <f>SUM(E58:E75)</f>
        <v>0</v>
      </c>
      <c r="F76" s="38"/>
      <c r="G76" s="36">
        <f>SUM(G58:G75)</f>
        <v>2</v>
      </c>
      <c r="H76" s="36">
        <f>SUM(H58:H75)</f>
        <v>3</v>
      </c>
      <c r="I76" s="38"/>
      <c r="J76" s="36">
        <f>SUM(J58:J75)</f>
        <v>5</v>
      </c>
      <c r="K76" s="25"/>
    </row>
    <row r="77" spans="1:22" s="41" customFormat="1" ht="15" x14ac:dyDescent="0.25">
      <c r="A77" s="72" t="s">
        <v>17</v>
      </c>
      <c r="B77" s="72"/>
      <c r="C77" s="72"/>
      <c r="D77" s="72"/>
      <c r="E77" s="72"/>
      <c r="F77" s="72"/>
      <c r="G77" s="72"/>
      <c r="H77" s="72"/>
      <c r="I77" s="72"/>
      <c r="J77" s="72"/>
      <c r="K77" s="40"/>
    </row>
    <row r="78" spans="1:22" s="41" customFormat="1" ht="15" x14ac:dyDescent="0.25">
      <c r="A78" s="73" t="s">
        <v>47</v>
      </c>
      <c r="B78" s="73"/>
      <c r="C78" s="73"/>
      <c r="D78" s="73"/>
      <c r="E78" s="73"/>
      <c r="F78" s="73"/>
      <c r="G78" s="73"/>
      <c r="H78" s="73"/>
      <c r="I78" s="73"/>
      <c r="J78" s="73"/>
      <c r="K78" s="40"/>
    </row>
    <row r="79" spans="1:22" s="41" customFormat="1" ht="15" x14ac:dyDescent="0.25">
      <c r="A79" s="74"/>
      <c r="B79" s="74"/>
      <c r="C79" s="74"/>
      <c r="D79" s="74"/>
      <c r="E79" s="74"/>
      <c r="F79" s="74"/>
      <c r="G79" s="74"/>
      <c r="H79" s="74"/>
      <c r="I79" s="74"/>
      <c r="J79" s="74"/>
      <c r="K79" s="40"/>
    </row>
    <row r="80" spans="1:22" s="41" customFormat="1" ht="15" x14ac:dyDescent="0.25">
      <c r="A80" s="75"/>
      <c r="B80" s="75"/>
      <c r="C80" s="75"/>
      <c r="D80" s="75"/>
      <c r="E80" s="75"/>
      <c r="F80" s="75"/>
      <c r="G80" s="75"/>
      <c r="H80" s="76"/>
      <c r="I80" s="75"/>
      <c r="J80" s="75"/>
      <c r="K80" s="44"/>
    </row>
    <row r="81" spans="1:22" ht="15.75" customHeight="1" x14ac:dyDescent="0.25">
      <c r="A81" s="11" t="s">
        <v>48</v>
      </c>
      <c r="B81" s="11"/>
      <c r="C81" s="11"/>
      <c r="D81" s="11"/>
      <c r="E81" s="11"/>
      <c r="F81" s="11"/>
      <c r="G81" s="11"/>
      <c r="H81" s="11"/>
      <c r="I81" s="11"/>
      <c r="J81" s="11"/>
      <c r="K81" s="45"/>
    </row>
    <row r="82" spans="1:22" s="47" customFormat="1" ht="15" customHeight="1" x14ac:dyDescent="0.2">
      <c r="A82" s="46"/>
      <c r="B82" s="46"/>
      <c r="C82" s="46"/>
      <c r="D82" s="46"/>
      <c r="E82" s="46"/>
      <c r="F82" s="46"/>
      <c r="G82" s="46"/>
      <c r="H82" s="46"/>
      <c r="I82" s="46"/>
      <c r="J82" s="46"/>
      <c r="K82" s="46"/>
    </row>
    <row r="83" spans="1:22" s="49" customFormat="1" ht="15.75" customHeight="1" x14ac:dyDescent="0.25">
      <c r="A83" s="48" t="str">
        <f>"In "&amp;C87&amp;" through "&amp;G87&amp;", "&amp;D100&amp;" consumers have transitioned from Sonoma Developmental Center (SDC) to the community."</f>
        <v>In Fiscal Year 2017-18 through February 2018, 101 consumers have transitioned from Sonoma Developmental Center (SDC) to the community.</v>
      </c>
      <c r="B83" s="48"/>
      <c r="C83" s="48"/>
      <c r="D83" s="48"/>
      <c r="E83" s="48"/>
      <c r="F83" s="48"/>
      <c r="G83" s="48"/>
      <c r="H83" s="48"/>
      <c r="I83" s="48"/>
      <c r="J83" s="48"/>
      <c r="K83" s="48"/>
    </row>
    <row r="84" spans="1:22" s="47" customFormat="1" ht="12.75" x14ac:dyDescent="0.2">
      <c r="A84" s="46"/>
      <c r="B84" s="46"/>
      <c r="C84" s="46"/>
      <c r="D84" s="46"/>
      <c r="E84" s="46"/>
      <c r="F84" s="46"/>
      <c r="G84" s="46"/>
      <c r="H84" s="46"/>
      <c r="I84" s="46"/>
      <c r="J84" s="46"/>
      <c r="K84" s="46"/>
    </row>
    <row r="85" spans="1:22" s="49" customFormat="1" ht="30" customHeight="1" x14ac:dyDescent="0.25">
      <c r="A85" s="50" t="str">
        <f>IF(H100=1,IF(G100=1,"In "&amp;G87&amp;", "&amp;H100&amp;" consumer from SDC transitioned to the community. In the previous month, Regional Centers (RCs) had projected that "&amp;G100&amp;" consumer from SDC would transition to the community in "&amp;G87&amp;". The projected placements that did not occur this month were due to three consumers' need for a longer transition process, the completion of a home, or health issues.","In "&amp;G87&amp;", "&amp;H100&amp;" consumer from SDC transitioned to the community. In the previous month, Regional Centers (RCs) had projected that "&amp;G100&amp;" consumers from SDC would transition to the community in "&amp;G87&amp;". The projected placements that did not occur this month were due to three consumers' need for a longer transition process, the completion of a home, or health issues."),IF(G100=1,"In "&amp;G87&amp;", "&amp;H100&amp;" consumers from SDC transitioned to the community. In the previous month, Regional Centers (RCs) had projected that "&amp;G100&amp;" consumer from SDC would transition to the community in "&amp;G87&amp;". The projected placements that did not occur this month were due to three consumers' need for a longer transition process, the completion of a home, or health issues.","In "&amp;G87&amp;", "&amp;H100&amp;" consumers from SDC transitioned to the community. In the previous month, Regional Centers (RCs) had projected that "&amp;G100&amp;" consumers from SDC would transition to the community in "&amp;G87&amp;". The projected placements that did not occur this month were due to three consumers' need for a longer transition process, the completion of a home, or health issues."))</f>
        <v>In February 2018, 14 consumers from SDC transitioned to the community. In the previous month, Regional Centers (RCs) had projected that 17 consumers from SDC would transition to the community in February 2018. The projected placements that did not occur this month were due to three consumers' need for a longer transition process, the completion of a home, or health issues.</v>
      </c>
      <c r="B85" s="50"/>
      <c r="C85" s="50"/>
      <c r="D85" s="50"/>
      <c r="E85" s="50"/>
      <c r="F85" s="50"/>
      <c r="G85" s="50"/>
      <c r="H85" s="50"/>
      <c r="I85" s="50"/>
      <c r="J85" s="50"/>
      <c r="K85" s="51"/>
    </row>
    <row r="86" spans="1:22" s="47" customFormat="1" ht="12.75" x14ac:dyDescent="0.2">
      <c r="A86" s="52"/>
      <c r="B86" s="52"/>
      <c r="C86" s="52"/>
      <c r="D86" s="52"/>
      <c r="E86" s="52"/>
      <c r="F86" s="52"/>
      <c r="G86" s="52"/>
      <c r="H86" s="52"/>
      <c r="I86" s="52"/>
      <c r="J86" s="52"/>
      <c r="K86" s="52"/>
    </row>
    <row r="87" spans="1:22" s="3" customFormat="1" ht="20.100000000000001" customHeight="1" x14ac:dyDescent="0.25">
      <c r="A87" s="53" t="s">
        <v>21</v>
      </c>
      <c r="B87" s="15"/>
      <c r="C87" s="16" t="s">
        <v>5</v>
      </c>
      <c r="D87" s="17"/>
      <c r="E87" s="18"/>
      <c r="F87" s="15"/>
      <c r="G87" s="19" t="s">
        <v>6</v>
      </c>
      <c r="H87" s="20"/>
      <c r="I87" s="15"/>
      <c r="J87" s="21" t="s">
        <v>7</v>
      </c>
      <c r="L87" s="49"/>
      <c r="M87" s="49"/>
      <c r="N87" s="49"/>
      <c r="O87" s="49"/>
      <c r="P87" s="49"/>
      <c r="Q87" s="49"/>
      <c r="R87" s="49"/>
      <c r="S87" s="49"/>
      <c r="T87" s="49"/>
      <c r="U87" s="49"/>
      <c r="V87" s="49"/>
    </row>
    <row r="88" spans="1:22" ht="33" customHeight="1" x14ac:dyDescent="0.25">
      <c r="A88" s="53"/>
      <c r="B88" s="22"/>
      <c r="C88" s="69" t="s">
        <v>8</v>
      </c>
      <c r="D88" s="23" t="s">
        <v>9</v>
      </c>
      <c r="E88" s="69" t="s">
        <v>39</v>
      </c>
      <c r="F88" s="24"/>
      <c r="G88" s="69" t="s">
        <v>11</v>
      </c>
      <c r="H88" s="69" t="s">
        <v>12</v>
      </c>
      <c r="I88" s="24"/>
      <c r="J88" s="69" t="s">
        <v>11</v>
      </c>
      <c r="K88" s="25"/>
      <c r="L88" s="47"/>
      <c r="M88" s="47"/>
      <c r="N88" s="47"/>
      <c r="O88" s="47"/>
      <c r="P88" s="47"/>
      <c r="Q88" s="47"/>
      <c r="R88" s="47"/>
      <c r="S88" s="47"/>
      <c r="T88" s="47"/>
      <c r="U88" s="47"/>
      <c r="V88" s="47"/>
    </row>
    <row r="89" spans="1:22" ht="33" customHeight="1" x14ac:dyDescent="0.25">
      <c r="A89" s="53"/>
      <c r="B89" s="22"/>
      <c r="C89" s="70"/>
      <c r="D89" s="23"/>
      <c r="E89" s="70"/>
      <c r="F89" s="24"/>
      <c r="G89" s="70"/>
      <c r="H89" s="70"/>
      <c r="I89" s="24"/>
      <c r="J89" s="70"/>
      <c r="K89" s="25"/>
      <c r="L89" s="47"/>
      <c r="M89" s="47"/>
      <c r="N89" s="47"/>
      <c r="O89" s="47"/>
      <c r="P89" s="47"/>
      <c r="Q89" s="47"/>
      <c r="R89" s="47"/>
      <c r="S89" s="47"/>
      <c r="T89" s="47"/>
      <c r="U89" s="47"/>
      <c r="V89" s="47"/>
    </row>
    <row r="90" spans="1:22" ht="20.100000000000001" customHeight="1" x14ac:dyDescent="0.25">
      <c r="A90" s="54" t="s">
        <v>22</v>
      </c>
      <c r="B90" s="27"/>
      <c r="C90" s="31">
        <v>27</v>
      </c>
      <c r="D90" s="55">
        <v>21</v>
      </c>
      <c r="E90" s="32">
        <f>C90-D90</f>
        <v>6</v>
      </c>
      <c r="F90" s="24"/>
      <c r="G90" s="55">
        <v>4</v>
      </c>
      <c r="H90" s="55">
        <v>2</v>
      </c>
      <c r="I90" s="24"/>
      <c r="J90" s="55">
        <v>5</v>
      </c>
      <c r="K90" s="25"/>
      <c r="L90" s="47"/>
      <c r="M90" s="47"/>
      <c r="N90" s="47"/>
      <c r="O90" s="47"/>
      <c r="P90" s="47"/>
      <c r="Q90" s="47"/>
      <c r="R90" s="47"/>
      <c r="S90" s="47"/>
      <c r="T90" s="47"/>
      <c r="U90" s="47"/>
      <c r="V90" s="47"/>
    </row>
    <row r="91" spans="1:22" ht="20.100000000000001" customHeight="1" x14ac:dyDescent="0.25">
      <c r="A91" s="56" t="s">
        <v>40</v>
      </c>
      <c r="B91" s="27"/>
      <c r="C91" s="28">
        <v>2</v>
      </c>
      <c r="D91" s="57">
        <v>2</v>
      </c>
      <c r="E91" s="29">
        <f t="shared" ref="E91:E97" si="2">C91-D91</f>
        <v>0</v>
      </c>
      <c r="F91" s="24"/>
      <c r="G91" s="57">
        <v>0</v>
      </c>
      <c r="H91" s="57">
        <v>0</v>
      </c>
      <c r="I91" s="24"/>
      <c r="J91" s="57">
        <v>0</v>
      </c>
      <c r="K91" s="25"/>
      <c r="L91" s="47"/>
      <c r="M91" s="47"/>
      <c r="N91" s="47"/>
      <c r="O91" s="47"/>
      <c r="P91" s="47"/>
      <c r="Q91" s="47"/>
      <c r="R91" s="47"/>
      <c r="S91" s="47"/>
      <c r="T91" s="47"/>
      <c r="U91" s="47"/>
      <c r="V91" s="47"/>
    </row>
    <row r="92" spans="1:22" ht="20.100000000000001" customHeight="1" x14ac:dyDescent="0.25">
      <c r="A92" s="54" t="s">
        <v>42</v>
      </c>
      <c r="B92" s="27"/>
      <c r="C92" s="31">
        <v>4</v>
      </c>
      <c r="D92" s="55">
        <v>4</v>
      </c>
      <c r="E92" s="32">
        <f t="shared" si="2"/>
        <v>0</v>
      </c>
      <c r="F92" s="24"/>
      <c r="G92" s="55">
        <v>1</v>
      </c>
      <c r="H92" s="55">
        <v>1</v>
      </c>
      <c r="I92" s="24"/>
      <c r="J92" s="55">
        <v>0</v>
      </c>
      <c r="K92" s="25"/>
      <c r="L92" s="47"/>
      <c r="M92" s="47"/>
      <c r="N92" s="47"/>
      <c r="O92" s="47"/>
      <c r="P92" s="47"/>
      <c r="Q92" s="47"/>
      <c r="R92" s="47"/>
      <c r="S92" s="47"/>
      <c r="T92" s="47"/>
      <c r="U92" s="47"/>
      <c r="V92" s="47"/>
    </row>
    <row r="93" spans="1:22" ht="20.100000000000001" customHeight="1" x14ac:dyDescent="0.25">
      <c r="A93" s="56" t="s">
        <v>25</v>
      </c>
      <c r="B93" s="27"/>
      <c r="C93" s="28">
        <v>30</v>
      </c>
      <c r="D93" s="57">
        <v>28</v>
      </c>
      <c r="E93" s="29">
        <f t="shared" si="2"/>
        <v>2</v>
      </c>
      <c r="F93" s="24"/>
      <c r="G93" s="33">
        <v>3</v>
      </c>
      <c r="H93" s="57">
        <v>4</v>
      </c>
      <c r="I93" s="24"/>
      <c r="J93" s="33">
        <v>4</v>
      </c>
      <c r="K93" s="25"/>
      <c r="L93" s="47"/>
      <c r="M93" s="47"/>
      <c r="N93" s="47"/>
      <c r="O93" s="47"/>
      <c r="P93" s="47"/>
      <c r="Q93" s="47"/>
      <c r="R93" s="47"/>
      <c r="S93" s="47"/>
      <c r="T93" s="47"/>
      <c r="U93" s="47"/>
      <c r="V93" s="47"/>
    </row>
    <row r="94" spans="1:22" ht="20.100000000000001" customHeight="1" x14ac:dyDescent="0.25">
      <c r="A94" s="54" t="s">
        <v>49</v>
      </c>
      <c r="B94" s="27"/>
      <c r="C94" s="31">
        <v>57</v>
      </c>
      <c r="D94" s="55">
        <v>14</v>
      </c>
      <c r="E94" s="32">
        <f t="shared" si="2"/>
        <v>43</v>
      </c>
      <c r="F94" s="24"/>
      <c r="G94" s="55">
        <v>4</v>
      </c>
      <c r="H94" s="55">
        <v>5</v>
      </c>
      <c r="I94" s="24"/>
      <c r="J94" s="55">
        <v>4</v>
      </c>
      <c r="K94" s="25"/>
      <c r="L94" s="47"/>
      <c r="M94" s="47"/>
      <c r="N94" s="47"/>
      <c r="O94" s="47"/>
      <c r="P94" s="47"/>
      <c r="Q94" s="47"/>
      <c r="R94" s="47"/>
      <c r="S94" s="47"/>
      <c r="T94" s="47"/>
      <c r="U94" s="47"/>
      <c r="V94" s="47"/>
    </row>
    <row r="95" spans="1:22" ht="20.100000000000001" customHeight="1" x14ac:dyDescent="0.25">
      <c r="A95" s="56" t="s">
        <v>29</v>
      </c>
      <c r="B95" s="27"/>
      <c r="C95" s="28">
        <v>58</v>
      </c>
      <c r="D95" s="57">
        <v>29</v>
      </c>
      <c r="E95" s="29">
        <f t="shared" si="2"/>
        <v>29</v>
      </c>
      <c r="F95" s="24"/>
      <c r="G95" s="57">
        <v>5</v>
      </c>
      <c r="H95" s="57">
        <v>2</v>
      </c>
      <c r="I95" s="24"/>
      <c r="J95" s="57">
        <v>3</v>
      </c>
      <c r="K95" s="25"/>
      <c r="L95" s="49"/>
      <c r="M95" s="49"/>
      <c r="N95" s="49"/>
      <c r="O95" s="49"/>
      <c r="P95" s="49"/>
      <c r="Q95" s="49"/>
      <c r="R95" s="49"/>
      <c r="S95" s="49"/>
      <c r="T95" s="49"/>
      <c r="U95" s="49"/>
      <c r="V95" s="49"/>
    </row>
    <row r="96" spans="1:22" ht="20.100000000000001" customHeight="1" x14ac:dyDescent="0.25">
      <c r="A96" s="61" t="s">
        <v>50</v>
      </c>
      <c r="B96" s="27"/>
      <c r="C96" s="31">
        <v>2</v>
      </c>
      <c r="D96" s="55">
        <v>0</v>
      </c>
      <c r="E96" s="32">
        <f t="shared" si="2"/>
        <v>2</v>
      </c>
      <c r="F96" s="24"/>
      <c r="G96" s="55">
        <v>0</v>
      </c>
      <c r="H96" s="55">
        <v>0</v>
      </c>
      <c r="I96" s="24"/>
      <c r="J96" s="55">
        <v>0</v>
      </c>
      <c r="K96" s="25"/>
      <c r="L96" s="47"/>
      <c r="M96" s="47"/>
      <c r="N96" s="47"/>
      <c r="O96" s="47"/>
      <c r="P96" s="47"/>
      <c r="Q96" s="47"/>
      <c r="R96" s="47"/>
      <c r="S96" s="47"/>
      <c r="T96" s="47"/>
      <c r="U96" s="47"/>
      <c r="V96" s="47"/>
    </row>
    <row r="97" spans="1:22" ht="20.100000000000001" customHeight="1" x14ac:dyDescent="0.25">
      <c r="A97" s="56" t="s">
        <v>31</v>
      </c>
      <c r="B97" s="27"/>
      <c r="C97" s="28">
        <v>3</v>
      </c>
      <c r="D97" s="57">
        <v>3</v>
      </c>
      <c r="E97" s="29">
        <f t="shared" si="2"/>
        <v>0</v>
      </c>
      <c r="F97" s="24"/>
      <c r="G97" s="33">
        <v>0</v>
      </c>
      <c r="H97" s="57">
        <v>0</v>
      </c>
      <c r="I97" s="24"/>
      <c r="J97" s="57">
        <v>0</v>
      </c>
      <c r="K97" s="25"/>
      <c r="L97" s="49"/>
      <c r="M97" s="49"/>
      <c r="N97" s="49"/>
      <c r="O97" s="49"/>
      <c r="P97" s="49"/>
      <c r="Q97" s="49"/>
      <c r="R97" s="49"/>
      <c r="S97" s="49"/>
      <c r="T97" s="49"/>
      <c r="U97" s="49"/>
      <c r="V97" s="49"/>
    </row>
    <row r="98" spans="1:22" ht="20.100000000000001" customHeight="1" x14ac:dyDescent="0.25">
      <c r="A98" s="54" t="s">
        <v>35</v>
      </c>
      <c r="B98" s="27"/>
      <c r="C98" s="31">
        <v>0</v>
      </c>
      <c r="D98" s="55">
        <v>0</v>
      </c>
      <c r="E98" s="32">
        <f>C98-D98</f>
        <v>0</v>
      </c>
      <c r="F98" s="24"/>
      <c r="G98" s="55">
        <v>0</v>
      </c>
      <c r="H98" s="55">
        <v>0</v>
      </c>
      <c r="I98" s="24"/>
      <c r="J98" s="55">
        <v>0</v>
      </c>
      <c r="K98" s="60"/>
      <c r="L98" s="71"/>
    </row>
    <row r="99" spans="1:22" ht="20.100000000000001" customHeight="1" x14ac:dyDescent="0.25">
      <c r="A99" s="58" t="s">
        <v>45</v>
      </c>
      <c r="B99" s="27"/>
      <c r="C99" s="31">
        <v>1</v>
      </c>
      <c r="D99" s="55">
        <v>0</v>
      </c>
      <c r="E99" s="32">
        <f t="shared" ref="E99" si="3">C99-D99</f>
        <v>1</v>
      </c>
      <c r="F99" s="24"/>
      <c r="G99" s="33">
        <v>0</v>
      </c>
      <c r="H99" s="57">
        <v>0</v>
      </c>
      <c r="I99" s="24"/>
      <c r="J99" s="57">
        <v>0</v>
      </c>
      <c r="K99" s="25"/>
      <c r="L99" s="47"/>
      <c r="M99" s="47"/>
      <c r="N99" s="47"/>
      <c r="O99" s="47"/>
      <c r="P99" s="47"/>
      <c r="Q99" s="47"/>
      <c r="R99" s="47"/>
      <c r="S99" s="47"/>
      <c r="T99" s="47"/>
      <c r="U99" s="47"/>
      <c r="V99" s="47"/>
    </row>
    <row r="100" spans="1:22" ht="20.100000000000001" customHeight="1" x14ac:dyDescent="0.25">
      <c r="A100" s="34" t="s">
        <v>46</v>
      </c>
      <c r="B100" s="35"/>
      <c r="C100" s="36">
        <f>SUM(C90:C99)</f>
        <v>184</v>
      </c>
      <c r="D100" s="36">
        <f>SUM(D90:D99)</f>
        <v>101</v>
      </c>
      <c r="E100" s="37">
        <f>SUM(E90:E99)</f>
        <v>83</v>
      </c>
      <c r="F100" s="38"/>
      <c r="G100" s="36">
        <f>SUM(G90:G99)</f>
        <v>17</v>
      </c>
      <c r="H100" s="36">
        <f>SUM(H90:H99)</f>
        <v>14</v>
      </c>
      <c r="I100" s="38"/>
      <c r="J100" s="36">
        <f>SUM(J90:J99)</f>
        <v>16</v>
      </c>
      <c r="K100" s="25"/>
      <c r="L100" s="47"/>
      <c r="M100" s="47"/>
      <c r="N100" s="47"/>
      <c r="O100" s="47"/>
      <c r="P100" s="47"/>
      <c r="Q100" s="47"/>
      <c r="R100" s="47"/>
      <c r="S100" s="47"/>
      <c r="T100" s="47"/>
      <c r="U100" s="47"/>
      <c r="V100" s="47"/>
    </row>
    <row r="101" spans="1:22" s="41" customFormat="1" ht="15" x14ac:dyDescent="0.25">
      <c r="A101" s="39" t="s">
        <v>17</v>
      </c>
      <c r="B101" s="39"/>
      <c r="C101" s="39"/>
      <c r="D101" s="39"/>
      <c r="E101" s="39"/>
      <c r="F101" s="39"/>
      <c r="G101" s="39"/>
      <c r="H101" s="39"/>
      <c r="I101" s="39"/>
      <c r="J101" s="39"/>
      <c r="K101" s="40"/>
      <c r="L101" s="49"/>
      <c r="M101" s="49"/>
      <c r="N101" s="49"/>
      <c r="O101" s="49"/>
      <c r="P101" s="49"/>
      <c r="Q101" s="49"/>
      <c r="R101" s="49"/>
      <c r="S101" s="49"/>
      <c r="T101" s="49"/>
      <c r="U101" s="49"/>
      <c r="V101" s="49"/>
    </row>
    <row r="102" spans="1:22" s="41" customFormat="1" ht="15" customHeight="1" x14ac:dyDescent="0.25">
      <c r="A102" s="77" t="s">
        <v>51</v>
      </c>
      <c r="B102" s="77"/>
      <c r="C102" s="77"/>
      <c r="D102" s="77"/>
      <c r="E102" s="77"/>
      <c r="F102" s="77"/>
      <c r="G102" s="77"/>
      <c r="H102" s="77"/>
      <c r="I102" s="77"/>
      <c r="J102" s="77"/>
      <c r="K102" s="40"/>
      <c r="L102" s="47"/>
      <c r="M102" s="47"/>
      <c r="N102" s="47"/>
      <c r="O102" s="47"/>
      <c r="P102" s="47"/>
      <c r="Q102" s="47"/>
      <c r="R102" s="47"/>
      <c r="S102" s="47"/>
      <c r="T102" s="47"/>
      <c r="U102" s="47"/>
      <c r="V102" s="47"/>
    </row>
    <row r="103" spans="1:22" s="13" customFormat="1" ht="15" x14ac:dyDescent="0.25">
      <c r="A103" s="78"/>
      <c r="B103" s="79"/>
      <c r="C103" s="79"/>
      <c r="D103" s="79"/>
      <c r="E103" s="79"/>
      <c r="F103" s="79"/>
      <c r="G103" s="79"/>
      <c r="H103" s="79"/>
      <c r="I103" s="79"/>
      <c r="J103" s="79"/>
      <c r="K103" s="79"/>
      <c r="M103" s="49"/>
      <c r="N103" s="49"/>
      <c r="O103" s="49"/>
      <c r="P103" s="49"/>
      <c r="Q103" s="49"/>
      <c r="R103" s="49"/>
      <c r="S103" s="49"/>
      <c r="T103" s="49"/>
      <c r="U103" s="49"/>
      <c r="V103" s="49"/>
    </row>
    <row r="104" spans="1:22" x14ac:dyDescent="0.25">
      <c r="D104" s="25"/>
      <c r="E104" s="25"/>
      <c r="H104" s="25"/>
      <c r="K104"/>
      <c r="M104"/>
      <c r="N104"/>
      <c r="O104"/>
      <c r="P104"/>
      <c r="Q104"/>
      <c r="R104"/>
      <c r="S104"/>
    </row>
    <row r="105" spans="1:22" x14ac:dyDescent="0.25">
      <c r="D105" s="25"/>
      <c r="E105" s="25"/>
      <c r="H105" s="25"/>
      <c r="K105"/>
      <c r="M105"/>
      <c r="N105"/>
      <c r="O105"/>
      <c r="P105"/>
      <c r="Q105"/>
      <c r="R105"/>
      <c r="S105"/>
    </row>
  </sheetData>
  <mergeCells count="50">
    <mergeCell ref="J88:J89"/>
    <mergeCell ref="A102:J102"/>
    <mergeCell ref="A87:A89"/>
    <mergeCell ref="C87:E87"/>
    <mergeCell ref="G87:H87"/>
    <mergeCell ref="C88:C89"/>
    <mergeCell ref="D88:D89"/>
    <mergeCell ref="E88:E89"/>
    <mergeCell ref="G88:G89"/>
    <mergeCell ref="H88:H89"/>
    <mergeCell ref="J56:J57"/>
    <mergeCell ref="A77:J77"/>
    <mergeCell ref="A78:J78"/>
    <mergeCell ref="A79:J79"/>
    <mergeCell ref="A81:J81"/>
    <mergeCell ref="A85:J85"/>
    <mergeCell ref="A55:A57"/>
    <mergeCell ref="C55:E55"/>
    <mergeCell ref="G55:H55"/>
    <mergeCell ref="C56:C57"/>
    <mergeCell ref="D56:D57"/>
    <mergeCell ref="E56:E57"/>
    <mergeCell ref="G56:G57"/>
    <mergeCell ref="H56:H57"/>
    <mergeCell ref="E26:E27"/>
    <mergeCell ref="G26:G27"/>
    <mergeCell ref="H26:H27"/>
    <mergeCell ref="J26:J27"/>
    <mergeCell ref="A49:J49"/>
    <mergeCell ref="A53:J53"/>
    <mergeCell ref="G9:G10"/>
    <mergeCell ref="H9:H10"/>
    <mergeCell ref="J9:J10"/>
    <mergeCell ref="A19:J19"/>
    <mergeCell ref="A23:J23"/>
    <mergeCell ref="A25:A27"/>
    <mergeCell ref="C25:E25"/>
    <mergeCell ref="G25:H25"/>
    <mergeCell ref="C26:C27"/>
    <mergeCell ref="D26:D27"/>
    <mergeCell ref="A1:J1"/>
    <mergeCell ref="A2:J2"/>
    <mergeCell ref="A4:J4"/>
    <mergeCell ref="A6:J6"/>
    <mergeCell ref="A8:A10"/>
    <mergeCell ref="C8:E8"/>
    <mergeCell ref="G8:H8"/>
    <mergeCell ref="C9:C10"/>
    <mergeCell ref="D9:D10"/>
    <mergeCell ref="E9:E10"/>
  </mergeCells>
  <pageMargins left="0.25" right="0.25" top="0.5" bottom="0.5" header="0.3" footer="0.3"/>
  <pageSetup scale="76" fitToHeight="0" orientation="landscape" r:id="rId1"/>
  <headerFooter>
    <oddHeader>&amp;L&amp;9Department of Developmental Services (DDS)&amp;RMarch 23, 2018</oddHeader>
    <oddFooter>&amp;C&amp;P</oddFooter>
  </headerFooter>
  <rowBreaks count="3" manualBreakCount="3">
    <brk id="18" max="16383" man="1"/>
    <brk id="48"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Feb 2018 -DRAFT</vt:lpstr>
      <vt:lpstr>'Feb 2018 -DRAFT'!Print_Area</vt:lpstr>
      <vt:lpstr>'Feb 2018 -DRAFT'!Print_Titles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2018-03-26T14:42:18Z</dcterms:created>
  <dcterms:modified xsi:type="dcterms:W3CDTF">2018-03-26T14:43:08Z</dcterms:modified>
</cp:coreProperties>
</file>