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EB\ResearchTeam\"/>
    </mc:Choice>
  </mc:AlternateContent>
  <bookViews>
    <workbookView xWindow="0" yWindow="0" windowWidth="28515" windowHeight="13125"/>
  </bookViews>
  <sheets>
    <sheet name="May 2018" sheetId="1" r:id="rId1"/>
  </sheets>
  <externalReferences>
    <externalReference r:id="rId2"/>
    <externalReference r:id="rId3"/>
    <externalReference r:id="rId4"/>
    <externalReference r:id="rId5"/>
    <externalReference r:id="rId6"/>
  </externalReferences>
  <definedNames>
    <definedName name="_20_Client_Characteristics__All_May_1_Closure" localSheetId="0">#REF!</definedName>
    <definedName name="_20_Client_Characteristics__All_May_1_Closure">#REF!</definedName>
    <definedName name="AdjustedAnnualPlacementAmountCO">#REF!</definedName>
    <definedName name="AdjustedAssessmentAmountCO">#REF!</definedName>
    <definedName name="AdmissionCO">#REF!</definedName>
    <definedName name="AssessExempt">[1]Assessments!$Q$8:$Q$849</definedName>
    <definedName name="AssessmentExemptionsCO">#REF!</definedName>
    <definedName name="AssessmentTypeCO">#REF!</definedName>
    <definedName name="AssessProj">[1]Assessments!$S$8:$S$849</definedName>
    <definedName name="AssessProjAmount">[1]Assessments!$U$8:$U$849</definedName>
    <definedName name="AssessRC">[1]Assessments!$D$8:$D$849</definedName>
    <definedName name="AssessRes">[1]Assessments!$E$8:$E$849</definedName>
    <definedName name="CategoryAssessmentCO">#REF!</definedName>
    <definedName name="CategoryDeflectionCO">#REF!</definedName>
    <definedName name="CategoryPlacementCO">#REF!</definedName>
    <definedName name="CompletedAssessmentDateCO">#REF!</definedName>
    <definedName name="CompletedInitialAssessmentDateCO">#REF!</definedName>
    <definedName name="ConsumerActualLivingArrangementCO">#REF!</definedName>
    <definedName name="ConsumerDatabase">#REF!</definedName>
    <definedName name="ConsumerDDSCommentsCO">#REF!</definedName>
    <definedName name="ConsumerName">OFFSET('[2]Cons db RC-7-12-17'!$B$2,0,0,COUNTA('[2]Cons db RC-7-12-17'!$B:$B)-1,1)</definedName>
    <definedName name="ConsumerNameCO">#REF!</definedName>
    <definedName name="ConsumerPlacedPropertyNameCO">#REF!</definedName>
    <definedName name="ConsumerRCCommentsCO">#REF!</definedName>
    <definedName name="ConsumerStartUpProjectIDCO">#REF!</definedName>
    <definedName name="ConsumerStatusCO">#REF!</definedName>
    <definedName name="ConsumerStatusDateCO">#REF!</definedName>
    <definedName name="ConsumerUCI">OFFSET('[2]Cons db RC-7-12-17'!$C$2,0,0,COUNTA('[2]Cons db RC-7-12-17'!$C:$C)-1,1)</definedName>
    <definedName name="CurrentResidenceCO">#REF!</definedName>
    <definedName name="DayBeds">'[1]Start-Ups'!$AF$8:$AF$109</definedName>
    <definedName name="DayProgramNameCO">#REF!</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ActualServiceDateCO">#REF!</definedName>
    <definedName name="DeflectionAdjustedApprovedAmountCO">#REF!</definedName>
    <definedName name="DeflectionBeds">'[1]Start-Ups'!$AE$8:$AE$109</definedName>
    <definedName name="DeflectionEndOfFYCO">#REF!</definedName>
    <definedName name="DeflectionLivingArrangementCO">#REF!</definedName>
    <definedName name="DeflectionMonthlyAmountCO">#REF!</definedName>
    <definedName name="DeflectionMonthlySupportServicesAmountCO">#REF!</definedName>
    <definedName name="DeflectionNumberMonthsInOperationCO">#REF!</definedName>
    <definedName name="DeflectionProjectedAmountCO">#REF!</definedName>
    <definedName name="DeflectionProjectedServiceDateCO">#REF!</definedName>
    <definedName name="DeflectionStartUpProjectIDCO">#REF!</definedName>
    <definedName name="DefRC">[1]Deflections!$B$8:$B$69</definedName>
    <definedName name="DestinationReportCO">#REF!</definedName>
    <definedName name="DevelopmentType">[3]REFERENCE!$A$2:$A$42</definedName>
    <definedName name="DevType">'[1]Start-Ups'!$H$8:$H$109</definedName>
    <definedName name="FiscalYear">[3]REFERENCE!$M$2:$M$16</definedName>
    <definedName name="FiscalYearCO">#REF!</definedName>
    <definedName name="FTECons">[1]Operations!$K$8:$K$344</definedName>
    <definedName name="FTEProf">[1]Operations!$I$8:$I$344</definedName>
    <definedName name="FTESupp">[1]Operations!$J$8:$J$344</definedName>
    <definedName name="FY1314CompletedInitialDateCO">#REF!</definedName>
    <definedName name="FY1314CompletedUpdateDateCO">#REF!</definedName>
    <definedName name="FY1314ProjectedInitialAmountCO">#REF!</definedName>
    <definedName name="FY1314ProjectedInitialDateCO">#REF!</definedName>
    <definedName name="FY1314ProjectedUpdateAmountCO">#REF!</definedName>
    <definedName name="FY1314ProjectedUpdateDateCO">#REF!</definedName>
    <definedName name="FY1314TotalAssessmentAmountCO">#REF!</definedName>
    <definedName name="FY1415CompletedInitialDateCO">#REF!</definedName>
    <definedName name="FY1415CompletedUpdateDateCO">#REF!</definedName>
    <definedName name="FY1415ProjectedInitialAmountCO">#REF!</definedName>
    <definedName name="FY1415ProjectedInitialDateCO">#REF!</definedName>
    <definedName name="FY1415ProjectedUpdateAmountCO">#REF!</definedName>
    <definedName name="FY1415ProjectedUpdateDateCO">#REF!</definedName>
    <definedName name="FY1415TotalAssessmentAmountCO">#REF!</definedName>
    <definedName name="FY1516CompletedInitialDateCO">#REF!</definedName>
    <definedName name="FY1516CompletedUpdateDateCO">#REF!</definedName>
    <definedName name="FY1516ProjectedInitialAmountCO">#REF!</definedName>
    <definedName name="FY1516ProjectedInitialDateCO">#REF!</definedName>
    <definedName name="FY1516ProjectedUpdateAmountCO">#REF!</definedName>
    <definedName name="FY1516ProjectedUpdateDateCO">#REF!</definedName>
    <definedName name="FY1516TotalAssessmentAmountCO">#REF!</definedName>
    <definedName name="HI">OFFSET(#REF!,0,0,COUNTA(#REF!)-1,1)</definedName>
    <definedName name="IMDBeds">'[1]Start-Ups'!$AC$8:$AC$109</definedName>
    <definedName name="LevelOfCareCO">#REF!</definedName>
    <definedName name="LivingArrangement">[3]REFERENCE!$H$2:$H$45</definedName>
    <definedName name="MeetAndGreetCO">#REF!</definedName>
    <definedName name="Month12FDC">#REF!</definedName>
    <definedName name="Month12PDC">#REF!</definedName>
    <definedName name="Month12SDC">#REF!</definedName>
    <definedName name="Month1FDC">#REF!</definedName>
    <definedName name="Month1PDC">#REF!</definedName>
    <definedName name="Month1SDC">#REF!</definedName>
    <definedName name="Month2FDC">#REF!</definedName>
    <definedName name="OEEAmount">[1]Operations!$R$8:$R$344</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'[4]Plcmts Orig'!$AF$8:$AF$388</definedName>
    <definedName name="PlaceAmount">'[4]Plcmts Orig'!$AE$8:$AE$388</definedName>
    <definedName name="PlacementAdjustedMonthlyAmountCO">#REF!</definedName>
    <definedName name="PlacementARMCO">#REF!</definedName>
    <definedName name="PlacementDayProgramCO">#REF!</definedName>
    <definedName name="PlacementEndOfFYCO">#REF!</definedName>
    <definedName name="PlacementHealthcareCO">#REF!</definedName>
    <definedName name="PlacementICFGAPAmountCO">#REF!</definedName>
    <definedName name="PlacementInHomeRespiteCO">#REF!</definedName>
    <definedName name="PlacementMiscServicesMonthlyAmountCO">#REF!</definedName>
    <definedName name="PlacementMiscServicesOneTimeAmountCO">#REF!</definedName>
    <definedName name="PlacementNegotiatedRateCO">#REF!</definedName>
    <definedName name="PlacementNumberOfServiceMonthsCO">#REF!</definedName>
    <definedName name="PlacementOutOfHomeRespiteCO">#REF!</definedName>
    <definedName name="PlacementProjectedPlacementDateCO">#REF!</definedName>
    <definedName name="PlacementProposedFundingCategoryCO">#REF!</definedName>
    <definedName name="PlacementProposedLivingArrangementCO">#REF!</definedName>
    <definedName name="PlacementRateTypeCO">#REF!</definedName>
    <definedName name="PlacementSEPGroupCO">#REF!</definedName>
    <definedName name="PlacementSEPIPCO">#REF!</definedName>
    <definedName name="PlacementSSICO">#REF!</definedName>
    <definedName name="PlacementSupportServicesCO">#REF!</definedName>
    <definedName name="PlacementTransportationCO">#REF!</definedName>
    <definedName name="PlacementWAPCO">#REF!</definedName>
    <definedName name="PlaceRes">'[4]Plcmts Orig'!$E$8:$E$388</definedName>
    <definedName name="PlannedDevelopmentTypeCO">#REF!</definedName>
    <definedName name="PlannedPlacementDateCO">#REF!</definedName>
    <definedName name="PlannedPropertyNameCO">#REF!</definedName>
    <definedName name="PlannedStartUpProjectIDCO">#REF!</definedName>
    <definedName name="PosAmount">[1]Operations!$Q$8:$Q$344</definedName>
    <definedName name="PositionCategory">[3]REFERENCE!$F$2:$F$9</definedName>
    <definedName name="PositionTitle">[3]REFERENCE!$D$2:$D$56</definedName>
    <definedName name="_xlnm.Print_Area" localSheetId="0">'May 2018'!$A$1:$J$105</definedName>
    <definedName name="_xlnm.Print_Titles" localSheetId="0">'May 2018'!$1:$3</definedName>
    <definedName name="ProjectedAnnualPlacementAmountCO">#REF!</definedName>
    <definedName name="ProjectedAssessmentAmountCO">#REF!</definedName>
    <definedName name="ProjectedAssessmentDateCO">#REF!</definedName>
    <definedName name="RegionalCenter">[3]REFERENCE!$R$2:$R$22</definedName>
    <definedName name="RegionalCenterCO">#REF!</definedName>
    <definedName name="Residence">[5]REFERENCE!$V$2:$V$9</definedName>
    <definedName name="SecuredTreatmentCO">#REF!</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ProjectID">OFFSET(#REF!,0,0,COUNTA(#REF!)-1,1)</definedName>
    <definedName name="SuccessfulMeetAndGreetCO">#REF!</definedName>
    <definedName name="TPMCO">#REF!</definedName>
    <definedName name="TransferCompleteDateCO">#REF!</definedName>
    <definedName name="TransferOriginalRCCO">#REF!</definedName>
    <definedName name="TransferReceivingRCCO">#REF!</definedName>
    <definedName name="TransferStatusCO">#REF!</definedName>
    <definedName name="TRMCO">#REF!</definedName>
    <definedName name="UCINumberCO">#REF!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26" i="1"/>
  <c r="D56" i="1"/>
  <c r="D88" i="1"/>
  <c r="A85" i="1"/>
  <c r="A83" i="1"/>
  <c r="A51" i="1"/>
  <c r="A53" i="1"/>
  <c r="A23" i="1"/>
  <c r="A21" i="1"/>
  <c r="A2" i="1"/>
  <c r="J100" i="1"/>
  <c r="H100" i="1"/>
  <c r="G100" i="1"/>
  <c r="D100" i="1"/>
  <c r="C100" i="1"/>
  <c r="E99" i="1"/>
  <c r="E98" i="1"/>
  <c r="E97" i="1"/>
  <c r="E96" i="1"/>
  <c r="E95" i="1"/>
  <c r="E94" i="1"/>
  <c r="E93" i="1"/>
  <c r="E92" i="1"/>
  <c r="E91" i="1"/>
  <c r="E90" i="1"/>
  <c r="E100" i="1" s="1"/>
  <c r="E13" i="1" s="1"/>
  <c r="J76" i="1"/>
  <c r="H76" i="1"/>
  <c r="G76" i="1"/>
  <c r="D76" i="1"/>
  <c r="C76" i="1"/>
  <c r="E75" i="1"/>
  <c r="E74" i="1"/>
  <c r="E73" i="1"/>
  <c r="E72" i="1"/>
  <c r="E70" i="1"/>
  <c r="E69" i="1"/>
  <c r="E68" i="1"/>
  <c r="E66" i="1"/>
  <c r="E65" i="1"/>
  <c r="E64" i="1"/>
  <c r="E63" i="1"/>
  <c r="E62" i="1"/>
  <c r="E61" i="1"/>
  <c r="E60" i="1"/>
  <c r="E59" i="1"/>
  <c r="E58" i="1"/>
  <c r="E76" i="1" s="1"/>
  <c r="E12" i="1" s="1"/>
  <c r="J43" i="1"/>
  <c r="H43" i="1"/>
  <c r="G43" i="1"/>
  <c r="D43" i="1"/>
  <c r="C43" i="1"/>
  <c r="C11" i="1" s="1"/>
  <c r="C14" i="1" s="1"/>
  <c r="E42" i="1"/>
  <c r="E41" i="1"/>
  <c r="E40" i="1"/>
  <c r="E39" i="1"/>
  <c r="E38" i="1"/>
  <c r="E37" i="1"/>
  <c r="E36" i="1"/>
  <c r="E34" i="1"/>
  <c r="E33" i="1"/>
  <c r="E32" i="1"/>
  <c r="E31" i="1"/>
  <c r="E30" i="1"/>
  <c r="E29" i="1"/>
  <c r="E28" i="1"/>
  <c r="E43" i="1" s="1"/>
  <c r="E11" i="1" s="1"/>
  <c r="J13" i="1"/>
  <c r="H13" i="1"/>
  <c r="G13" i="1"/>
  <c r="D13" i="1"/>
  <c r="C13" i="1"/>
  <c r="J12" i="1"/>
  <c r="G12" i="1"/>
  <c r="G14" i="1" s="1"/>
  <c r="D12" i="1"/>
  <c r="C12" i="1"/>
  <c r="J11" i="1"/>
  <c r="J14" i="1" s="1"/>
  <c r="H11" i="1"/>
  <c r="G11" i="1"/>
  <c r="D11" i="1"/>
  <c r="D14" i="1" s="1"/>
  <c r="E14" i="1" l="1"/>
  <c r="H12" i="1"/>
  <c r="H14" i="1" s="1"/>
</calcChain>
</file>

<file path=xl/sharedStrings.xml><?xml version="1.0" encoding="utf-8"?>
<sst xmlns="http://schemas.openxmlformats.org/spreadsheetml/2006/main" count="102" uniqueCount="52">
  <si>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</si>
  <si>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Transitions are projected for individual consumers based on scheduled or projected transition review meetings.</t>
  </si>
  <si>
    <t>TABLE 2A: ALL DEVELOPMENTAL CENTERS</t>
  </si>
  <si>
    <t>May 2018</t>
  </si>
  <si>
    <t>Developmental Center</t>
  </si>
  <si>
    <t>Fiscal Year 2017-18</t>
  </si>
  <si>
    <t>June 2018</t>
  </si>
  <si>
    <t>Approved Community Placement Plan (CPP) Transitions</t>
  </si>
  <si>
    <r>
      <t xml:space="preserve">Remaining Transitions </t>
    </r>
    <r>
      <rPr>
        <b/>
        <vertAlign val="superscript"/>
        <sz val="12"/>
        <rFont val="Calibri"/>
        <family val="2"/>
        <scheme val="minor"/>
      </rPr>
      <t>1</t>
    </r>
  </si>
  <si>
    <t>Projected</t>
  </si>
  <si>
    <t>Actual</t>
  </si>
  <si>
    <r>
      <t xml:space="preserve">FDC - Fairview </t>
    </r>
    <r>
      <rPr>
        <vertAlign val="superscript"/>
        <sz val="11"/>
        <color theme="1"/>
        <rFont val="Calibri"/>
        <family val="2"/>
        <scheme val="minor"/>
      </rPr>
      <t>1</t>
    </r>
  </si>
  <si>
    <t>PDC - Porterville</t>
  </si>
  <si>
    <t>SDC - Sonoma</t>
  </si>
  <si>
    <r>
      <t xml:space="preserve">TOTAL </t>
    </r>
    <r>
      <rPr>
        <b/>
        <vertAlign val="superscript"/>
        <sz val="12"/>
        <rFont val="Calibri"/>
        <family val="2"/>
        <scheme val="minor"/>
      </rPr>
      <t>1</t>
    </r>
  </si>
  <si>
    <t xml:space="preserve">Source: DDS analysis of information provided by Developmental Centers and Regional Centers. </t>
  </si>
  <si>
    <t>Note: Excludes consumers in acute crisis centers and the secure treatment program. ( ) indicates that total transitions exceed the CPP projection.</t>
  </si>
  <si>
    <r>
      <rPr>
        <vertAlign val="superscript"/>
        <sz val="11"/>
        <color theme="1"/>
        <rFont val="Calibri"/>
        <family val="2"/>
        <scheme val="minor"/>
      </rPr>
      <t>1</t>
    </r>
    <r>
      <rPr>
        <sz val="11"/>
        <color theme="1"/>
        <rFont val="Calibri"/>
        <family val="2"/>
        <scheme val="minor"/>
      </rPr>
      <t xml:space="preserve"> Includes two consumers (placed from FDLRC and SDRC) who later returned to FDC and need a new community placement.</t>
    </r>
  </si>
  <si>
    <t>TABLE 2B: FAIRVIEW DEVELOPMENTAL CENTER</t>
  </si>
  <si>
    <t>Regional Center</t>
  </si>
  <si>
    <t>ACRC - Alta California</t>
  </si>
  <si>
    <t>ELARC - Eastern Los Angeles</t>
  </si>
  <si>
    <r>
      <t xml:space="preserve">FDLRC - Frank D. Lanterman </t>
    </r>
    <r>
      <rPr>
        <vertAlign val="superscript"/>
        <sz val="11"/>
        <color theme="1"/>
        <rFont val="Calibri"/>
        <family val="2"/>
        <scheme val="minor"/>
      </rPr>
      <t>1</t>
    </r>
  </si>
  <si>
    <t>GGRC - Golden Gate</t>
  </si>
  <si>
    <t>HRC - Harbor</t>
  </si>
  <si>
    <t>IRC - Inland</t>
  </si>
  <si>
    <t>NLACRC - North Los Angeles County</t>
  </si>
  <si>
    <t>RCEB - East Bay</t>
  </si>
  <si>
    <t>RCOC - Orange County</t>
  </si>
  <si>
    <t>SARC - San Andreas</t>
  </si>
  <si>
    <t>SCLARC - South Central Los Angeles</t>
  </si>
  <si>
    <r>
      <t xml:space="preserve">SDRC - San Diego </t>
    </r>
    <r>
      <rPr>
        <vertAlign val="superscript"/>
        <sz val="11"/>
        <color theme="1"/>
        <rFont val="Calibri"/>
        <family val="2"/>
        <scheme val="minor"/>
      </rPr>
      <t>1</t>
    </r>
  </si>
  <si>
    <t>SGPRC - San Gabriel/Pomona</t>
  </si>
  <si>
    <t>TCRC - Tri-Counties</t>
  </si>
  <si>
    <t>WRC - Westside</t>
  </si>
  <si>
    <t xml:space="preserve">Note: Excludes consumers in the acute crisis center.  ( ) indicates that total transitions exceed the CPP projection.  </t>
  </si>
  <si>
    <r>
      <rPr>
        <vertAlign val="superscript"/>
        <sz val="11"/>
        <color theme="1"/>
        <rFont val="Calibri"/>
        <family val="2"/>
        <scheme val="minor"/>
      </rPr>
      <t>1</t>
    </r>
    <r>
      <rPr>
        <sz val="11"/>
        <color theme="1"/>
        <rFont val="Calibri"/>
        <family val="2"/>
        <scheme val="minor"/>
      </rPr>
      <t xml:space="preserve"> Includes consumers placed into the community who later returned to FDC and need a new community placement.</t>
    </r>
  </si>
  <si>
    <t>TABLE 2C: PORTERVILLE DEVELOPMENTAL CENTER</t>
  </si>
  <si>
    <t xml:space="preserve">Remaining Transitions </t>
  </si>
  <si>
    <t>CVRC - Central Valley</t>
  </si>
  <si>
    <t>FDLRC - Frank D Lanterman</t>
  </si>
  <si>
    <t>FNRC - Far Northern</t>
  </si>
  <si>
    <t>KRC - Kern</t>
  </si>
  <si>
    <t>RCRC - Redwood Coast</t>
  </si>
  <si>
    <t>SDRC - San Diego</t>
  </si>
  <si>
    <t>VMRC - Valley Mountain</t>
  </si>
  <si>
    <t>TOTAL</t>
  </si>
  <si>
    <t xml:space="preserve">Notes: Excludes consumers in the secure treatment program.  ( ) indicates that total transitions exceed the CPP projection.  </t>
  </si>
  <si>
    <t>TABLE 2D: SONOMA DEVELOPMENTAL CENTER</t>
  </si>
  <si>
    <t>Remaining Transitions</t>
  </si>
  <si>
    <t>NBRC - North Bay</t>
  </si>
  <si>
    <t>Notes: Excludes consumers in the acute crisis center.   ( ) indicates that total transitions exceed the CPP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</si>
</sst>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19" x14ac:knownFonts="1">
    <font>
      <sz val="11"/>
      <color theme="1"/>
      <name val="Calibri"/>
      <family val="2"/>
      <scheme val="minor"/>
    </font>
    <font>
      <sz val="12"/>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rgb="FFFF0000"/>
      <name val="Calibri"/>
      <family val="2"/>
      <scheme val="minor"/>
    </font>
    <font>
      <sz val="12"/>
      <color theme="1"/>
      <name val="Calibri"/>
      <family val="2"/>
    </font>
    <font>
      <b/>
      <sz val="18"/>
      <color rgb="FFFF0000"/>
      <name val="Calibri"/>
      <family val="2"/>
      <scheme val="minor"/>
    </font>
    <font>
      <b/>
      <sz val="10"/>
      <color theme="1"/>
      <name val="Calibri"/>
      <family val="2"/>
      <scheme val="minor"/>
    </font>
    <font>
      <sz val="10"/>
      <color theme="1"/>
      <name val="Calibri"/>
      <family val="2"/>
      <scheme val="minor"/>
    </font>
    <font>
      <b/>
      <sz val="12"/>
      <name val="Calibri"/>
      <family val="2"/>
      <scheme val="minor"/>
    </font>
    <font>
      <b/>
      <vertAlign val="superscript"/>
      <sz val="12"/>
      <name val="Calibri"/>
      <family val="2"/>
      <scheme val="minor"/>
    </font>
    <font>
      <vertAlign val="superscript"/>
      <sz val="11"/>
      <color theme="1"/>
      <name val="Calibri"/>
      <family val="2"/>
      <scheme val="minor"/>
    </font>
    <font>
      <u/>
      <sz val="12"/>
      <color theme="10"/>
      <name val="Arial"/>
      <family val="2"/>
    </font>
    <font>
      <sz val="10"/>
      <color theme="10"/>
      <name val="Calibri"/>
      <family val="2"/>
      <scheme val="minor"/>
    </font>
    <font>
      <sz val="11"/>
      <name val="Calibri"/>
      <family val="2"/>
      <scheme val="minor"/>
    </font>
    <font>
      <sz val="10"/>
      <name val="Calibri"/>
      <family val="2"/>
      <scheme val="minor"/>
    </font>
    <font>
      <sz val="11"/>
      <color rgb="FFFF0000"/>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4" fillId="0" borderId="0" applyNumberFormat="0" applyFill="0" applyBorder="0" applyAlignment="0" applyProtection="0"/>
  </cellStyleXfs>
  <cellXfs count="79">
    <xf numFmtId="0" fontId="0" fillId="0" borderId="0" xfId="0"/>
    <xf numFmtId="0" fontId="4" fillId="0" borderId="0" xfId="1" applyFont="1" applyFill="1"/>
    <xf numFmtId="0" fontId="5" fillId="0" borderId="0" xfId="1" applyFont="1" applyFill="1"/>
    <xf numFmtId="0" fontId="6" fillId="0" borderId="4" xfId="0" applyFont="1" applyFill="1" applyBorder="1" applyAlignment="1">
      <alignment wrapText="1"/>
    </xf>
    <xf numFmtId="0" fontId="5" fillId="0" borderId="0" xfId="0" applyFont="1" applyFill="1" applyBorder="1" applyAlignment="1">
      <alignment wrapText="1"/>
    </xf>
    <xf numFmtId="0" fontId="8" fillId="0" borderId="0" xfId="0" applyFont="1" applyFill="1" applyBorder="1" applyAlignment="1">
      <alignment horizontal="center" wrapText="1"/>
    </xf>
    <xf numFmtId="0" fontId="9" fillId="0" borderId="0" xfId="1" applyFont="1" applyFill="1" applyBorder="1" applyAlignment="1">
      <alignment wrapText="1"/>
    </xf>
    <xf numFmtId="0" fontId="10" fillId="0" borderId="0" xfId="1" applyFont="1" applyFill="1"/>
    <xf numFmtId="0" fontId="4" fillId="4" borderId="4" xfId="1" applyFont="1" applyFill="1" applyBorder="1" applyAlignment="1">
      <alignment vertical="center"/>
    </xf>
    <xf numFmtId="49" fontId="3" fillId="3" borderId="5" xfId="2" quotePrefix="1" applyNumberFormat="1" applyFont="1" applyFill="1" applyBorder="1" applyAlignment="1">
      <alignment horizontal="center" vertical="center"/>
    </xf>
    <xf numFmtId="0" fontId="11" fillId="4" borderId="0" xfId="1" applyFont="1" applyFill="1" applyBorder="1" applyAlignment="1">
      <alignment horizontal="center" vertical="center"/>
    </xf>
    <xf numFmtId="0" fontId="4" fillId="4" borderId="0" xfId="1" applyFont="1" applyFill="1" applyBorder="1" applyAlignment="1">
      <alignment vertical="center"/>
    </xf>
    <xf numFmtId="0" fontId="4" fillId="0" borderId="0" xfId="1" applyFont="1"/>
    <xf numFmtId="0" fontId="2" fillId="0" borderId="5" xfId="1" applyFont="1" applyBorder="1" applyAlignment="1">
      <alignment horizontal="left" vertical="center"/>
    </xf>
    <xf numFmtId="0" fontId="4" fillId="4" borderId="0" xfId="1" applyFont="1" applyFill="1" applyBorder="1" applyAlignment="1">
      <alignment horizontal="left" vertical="center"/>
    </xf>
    <xf numFmtId="1" fontId="4" fillId="0" borderId="5" xfId="2" applyNumberFormat="1" applyFont="1" applyBorder="1" applyAlignment="1">
      <alignment horizontal="center" vertical="center"/>
    </xf>
    <xf numFmtId="164" fontId="4" fillId="0" borderId="5" xfId="2" applyNumberFormat="1" applyFont="1" applyBorder="1" applyAlignment="1">
      <alignment horizontal="center" vertical="center"/>
    </xf>
    <xf numFmtId="0" fontId="2" fillId="4" borderId="5" xfId="1" applyFont="1" applyFill="1" applyBorder="1" applyAlignment="1">
      <alignment horizontal="left" vertical="center"/>
    </xf>
    <xf numFmtId="1" fontId="4" fillId="4" borderId="5" xfId="2" applyNumberFormat="1" applyFont="1" applyFill="1" applyBorder="1" applyAlignment="1">
      <alignment horizontal="center" vertical="center"/>
    </xf>
    <xf numFmtId="164" fontId="4" fillId="4" borderId="5" xfId="2" applyNumberFormat="1" applyFont="1" applyFill="1" applyBorder="1" applyAlignment="1">
      <alignment horizontal="center" vertical="center"/>
    </xf>
    <xf numFmtId="1" fontId="4" fillId="0" borderId="5" xfId="2" applyNumberFormat="1" applyFont="1" applyFill="1" applyBorder="1" applyAlignment="1">
      <alignment horizontal="center" vertical="center"/>
    </xf>
    <xf numFmtId="0" fontId="11" fillId="5" borderId="5" xfId="1" applyFont="1" applyFill="1" applyBorder="1" applyAlignment="1">
      <alignment vertical="center"/>
    </xf>
    <xf numFmtId="0" fontId="11" fillId="4" borderId="6" xfId="1" applyFont="1" applyFill="1" applyBorder="1" applyAlignment="1">
      <alignment vertical="center"/>
    </xf>
    <xf numFmtId="1" fontId="11" fillId="5" borderId="5" xfId="2" applyNumberFormat="1" applyFont="1" applyFill="1" applyBorder="1" applyAlignment="1">
      <alignment horizontal="center" vertical="center"/>
    </xf>
    <xf numFmtId="164" fontId="11" fillId="5" borderId="5" xfId="2" applyNumberFormat="1" applyFont="1" applyFill="1" applyBorder="1" applyAlignment="1">
      <alignment horizontal="center" vertical="center"/>
    </xf>
    <xf numFmtId="0" fontId="4" fillId="4" borderId="6" xfId="1" applyFont="1" applyFill="1" applyBorder="1" applyAlignment="1">
      <alignment vertical="center"/>
    </xf>
    <xf numFmtId="0" fontId="2" fillId="0" borderId="4" xfId="0" applyFont="1" applyFill="1" applyBorder="1" applyAlignment="1"/>
    <xf numFmtId="0" fontId="2" fillId="0" borderId="0" xfId="1" applyFont="1" applyFill="1" applyAlignment="1"/>
    <xf numFmtId="0" fontId="2" fillId="0" borderId="0" xfId="1" applyFont="1" applyFill="1"/>
    <xf numFmtId="0" fontId="0" fillId="0" borderId="0" xfId="0" applyFont="1" applyFill="1" applyBorder="1" applyAlignment="1"/>
    <xf numFmtId="0" fontId="2" fillId="0" borderId="0" xfId="0" applyFont="1" applyFill="1" applyBorder="1" applyAlignment="1"/>
    <xf numFmtId="0" fontId="2" fillId="0" borderId="0" xfId="1" applyFont="1" applyFill="1" applyAlignment="1">
      <alignment horizontal="left"/>
    </xf>
    <xf numFmtId="0" fontId="3" fillId="0" borderId="0" xfId="1" applyFont="1" applyBorder="1" applyAlignment="1">
      <alignment wrapText="1"/>
    </xf>
    <xf numFmtId="0" fontId="15" fillId="0" borderId="0" xfId="3" applyFont="1" applyBorder="1" applyAlignment="1"/>
    <xf numFmtId="0" fontId="10" fillId="0" borderId="0" xfId="1" applyFont="1"/>
    <xf numFmtId="0" fontId="16" fillId="0" borderId="0" xfId="3" applyFont="1" applyBorder="1" applyAlignment="1"/>
    <xf numFmtId="0" fontId="2" fillId="0" borderId="0" xfId="1" applyFont="1"/>
    <xf numFmtId="0" fontId="16" fillId="0" borderId="0" xfId="3" applyFont="1" applyBorder="1" applyAlignment="1">
      <alignment vertical="center" wrapText="1"/>
    </xf>
    <xf numFmtId="0" fontId="17" fillId="0" borderId="0" xfId="3" applyFont="1" applyBorder="1" applyAlignment="1">
      <alignment wrapText="1"/>
    </xf>
    <xf numFmtId="0" fontId="2" fillId="4" borderId="5" xfId="1" applyFont="1" applyFill="1" applyBorder="1" applyAlignment="1" applyProtection="1">
      <alignment horizontal="left" vertical="center" wrapText="1"/>
      <protection locked="0"/>
    </xf>
    <xf numFmtId="0" fontId="4" fillId="4" borderId="5" xfId="2" applyNumberFormat="1" applyFont="1" applyFill="1" applyBorder="1" applyAlignment="1">
      <alignment horizontal="center" vertical="center"/>
    </xf>
    <xf numFmtId="0" fontId="0" fillId="0" borderId="5" xfId="1" applyFont="1" applyFill="1" applyBorder="1" applyAlignment="1" applyProtection="1">
      <alignment horizontal="left" vertical="center" wrapText="1"/>
      <protection locked="0"/>
    </xf>
    <xf numFmtId="0" fontId="4" fillId="0" borderId="5" xfId="2" applyNumberFormat="1" applyFont="1" applyBorder="1" applyAlignment="1">
      <alignment horizontal="center" vertical="center"/>
    </xf>
    <xf numFmtId="164" fontId="4" fillId="0" borderId="5" xfId="2" applyNumberFormat="1" applyFont="1" applyFill="1" applyBorder="1" applyAlignment="1">
      <alignment horizontal="center" vertical="center"/>
    </xf>
    <xf numFmtId="0" fontId="2" fillId="0" borderId="5" xfId="1" applyFont="1" applyFill="1" applyBorder="1" applyAlignment="1" applyProtection="1">
      <alignment horizontal="left" vertical="center" wrapText="1"/>
      <protection locked="0"/>
    </xf>
    <xf numFmtId="0" fontId="0" fillId="4" borderId="5" xfId="1" applyFont="1" applyFill="1" applyBorder="1" applyAlignment="1" applyProtection="1">
      <alignment horizontal="left" vertical="center" wrapText="1"/>
      <protection locked="0"/>
    </xf>
    <xf numFmtId="0" fontId="4" fillId="0" borderId="5" xfId="2" applyNumberFormat="1" applyFont="1" applyFill="1" applyBorder="1" applyAlignment="1">
      <alignment horizontal="center" vertical="center"/>
    </xf>
    <xf numFmtId="49" fontId="16" fillId="0" borderId="0" xfId="0" applyNumberFormat="1" applyFont="1" applyFill="1" applyBorder="1" applyAlignment="1"/>
    <xf numFmtId="0" fontId="0" fillId="0" borderId="0" xfId="0" applyFont="1" applyFill="1" applyBorder="1" applyAlignment="1">
      <alignment horizontal="left"/>
    </xf>
    <xf numFmtId="0" fontId="2" fillId="0" borderId="0" xfId="0" applyFont="1" applyFill="1" applyBorder="1" applyAlignment="1">
      <alignment horizontal="left"/>
    </xf>
    <xf numFmtId="0" fontId="5" fillId="0" borderId="0" xfId="1" applyFont="1"/>
    <xf numFmtId="1" fontId="4" fillId="0" borderId="0" xfId="1" applyNumberFormat="1" applyFont="1"/>
    <xf numFmtId="0" fontId="2" fillId="0" borderId="0" xfId="0" applyFont="1" applyFill="1" applyAlignment="1">
      <alignment horizontal="left"/>
    </xf>
    <xf numFmtId="0" fontId="18" fillId="0" borderId="0" xfId="0" applyFont="1" applyFill="1" applyAlignment="1">
      <alignment horizontal="left"/>
    </xf>
    <xf numFmtId="0" fontId="0" fillId="0" borderId="0" xfId="1" applyFont="1" applyFill="1" applyAlignment="1">
      <alignment horizontal="left"/>
    </xf>
    <xf numFmtId="0" fontId="10" fillId="0" borderId="0" xfId="1" applyFont="1" applyFill="1" applyAlignment="1">
      <alignment horizontal="left"/>
    </xf>
    <xf numFmtId="0" fontId="4" fillId="0" borderId="0" xfId="1" applyFont="1" applyAlignment="1">
      <alignment horizontal="center"/>
    </xf>
    <xf numFmtId="0" fontId="11" fillId="3" borderId="5" xfId="1" applyFont="1" applyFill="1" applyBorder="1" applyAlignment="1">
      <alignment horizontal="center" vertical="center" wrapText="1"/>
    </xf>
    <xf numFmtId="0" fontId="0" fillId="0" borderId="0" xfId="0" applyFont="1" applyFill="1" applyBorder="1" applyAlignment="1">
      <alignment horizontal="left" wrapText="1"/>
    </xf>
    <xf numFmtId="0" fontId="11" fillId="3" borderId="5"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49" fontId="3" fillId="3" borderId="5" xfId="2" quotePrefix="1" applyNumberFormat="1" applyFont="1" applyFill="1" applyBorder="1" applyAlignment="1">
      <alignment horizontal="center" vertical="center"/>
    </xf>
    <xf numFmtId="0" fontId="3" fillId="3" borderId="5" xfId="2" applyNumberFormat="1" applyFont="1" applyFill="1" applyBorder="1" applyAlignment="1">
      <alignment horizontal="center" vertical="center"/>
    </xf>
    <xf numFmtId="0" fontId="2" fillId="0" borderId="4" xfId="0" applyFont="1" applyFill="1" applyBorder="1" applyAlignment="1">
      <alignment horizontal="left"/>
    </xf>
    <xf numFmtId="0" fontId="0" fillId="0" borderId="0" xfId="0" applyFont="1" applyFill="1" applyBorder="1" applyAlignment="1">
      <alignment horizontal="left"/>
    </xf>
    <xf numFmtId="0" fontId="16" fillId="0" borderId="0" xfId="0" applyFont="1" applyFill="1" applyBorder="1" applyAlignment="1">
      <alignment horizontal="left"/>
    </xf>
    <xf numFmtId="0" fontId="3" fillId="0" borderId="0" xfId="0" applyFont="1" applyFill="1" applyBorder="1" applyAlignment="1">
      <alignment horizontal="center" wrapText="1"/>
    </xf>
    <xf numFmtId="0" fontId="16" fillId="0" borderId="0" xfId="3" applyFont="1" applyFill="1" applyBorder="1" applyAlignment="1">
      <alignment horizontal="left" vertical="center" wrapText="1"/>
    </xf>
    <xf numFmtId="0" fontId="16" fillId="0" borderId="0" xfId="3"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7" fillId="0" borderId="0" xfId="0" applyFont="1" applyFill="1" applyBorder="1" applyAlignment="1">
      <alignment horizontal="left" vertical="center"/>
    </xf>
    <xf numFmtId="0" fontId="11" fillId="3" borderId="5" xfId="0" applyFont="1" applyFill="1" applyBorder="1" applyAlignment="1">
      <alignment horizontal="center" vertical="center"/>
    </xf>
  </cellXfs>
  <cellStyles count="4">
    <cellStyle name="Hyperlink" xfId="3" builtinId="8"/>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PP%20Management%20Tool%20v3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sheetData sheetId="2" refreshError="1"/>
      <sheetData sheetId="3" refreshError="1"/>
      <sheetData sheetId="4">
        <row r="1">
          <cell r="C1" t="str">
            <v>PROJECT ID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sheetData>
      <sheetData sheetId="19" refreshError="1"/>
      <sheetData sheetId="20" refreshError="1"/>
      <sheetData sheetId="21" refreshError="1"/>
      <sheetData sheetId="22" refreshError="1"/>
      <sheetData sheetId="23">
        <row r="2">
          <cell r="B2" t="str">
            <v>ACRC-1314-OPS-1</v>
          </cell>
        </row>
      </sheetData>
      <sheetData sheetId="24">
        <row r="2">
          <cell r="C2" t="str">
            <v>ACRC</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32">
          <cell r="F32">
            <v>3</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s for Counts"/>
      <sheetName val="Placements for 17-8 from CPP"/>
      <sheetName val="Pivot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refreshError="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106"/>
  <sheetViews>
    <sheetView showGridLines="0" tabSelected="1" view="pageBreakPreview" zoomScale="110" zoomScaleNormal="80" zoomScaleSheetLayoutView="110" zoomScalePageLayoutView="115" workbookViewId="0">
      <selection activeCell="L17" sqref="L17"/>
    </sheetView>
  </sheetViews>
  <sheetFormatPr defaultRowHeight="15.75" x14ac:dyDescent="0.25"/>
  <cols>
    <col min="1" max="1" width="33.85546875" style="12" customWidth="1"/>
    <col min="2" max="2" width="0.7109375" style="12" customWidth="1"/>
    <col min="3" max="3" width="22.85546875" style="12" customWidth="1"/>
    <col min="4" max="4" width="22.85546875" style="56" customWidth="1"/>
    <col min="5" max="5" width="24.28515625" style="56" customWidth="1"/>
    <col min="6" max="6" width="0.7109375" style="12" customWidth="1"/>
    <col min="7" max="7" width="22.85546875" style="12" customWidth="1"/>
    <col min="8" max="8" width="22.85546875" style="56" customWidth="1"/>
    <col min="9" max="9" width="0.5703125" style="12" customWidth="1"/>
    <col min="10" max="10" width="22.85546875" style="12" customWidth="1"/>
    <col min="11" max="11" width="6.5703125" style="56" customWidth="1"/>
    <col min="12" max="12" width="22.5703125" style="12" customWidth="1"/>
    <col min="13" max="13" width="11.140625" style="12" customWidth="1"/>
    <col min="14" max="16" width="9.140625" style="12"/>
    <col min="17" max="17" width="10" style="12" customWidth="1"/>
    <col min="18" max="16384" width="9.140625" style="12"/>
  </cols>
  <sheetData>
    <row r="1" spans="1:14" s="1" customFormat="1" ht="44.25" customHeight="1" x14ac:dyDescent="0.25">
      <c r="A1" s="71" t="s">
        <v>0</v>
      </c>
      <c r="B1" s="72"/>
      <c r="C1" s="72"/>
      <c r="D1" s="72"/>
      <c r="E1" s="72"/>
      <c r="F1" s="72"/>
      <c r="G1" s="72"/>
      <c r="H1" s="72"/>
      <c r="I1" s="72"/>
      <c r="J1" s="73"/>
    </row>
    <row r="2" spans="1:14" s="2" customFormat="1" ht="15.75" customHeight="1" x14ac:dyDescent="0.25">
      <c r="A2" s="74" t="str">
        <f>""&amp;G8&amp;" projected and actual; "&amp;J8&amp;" projected."</f>
        <v>May 2018 projected and actual; June 2018 projected.</v>
      </c>
      <c r="B2" s="75"/>
      <c r="C2" s="75"/>
      <c r="D2" s="75"/>
      <c r="E2" s="75"/>
      <c r="F2" s="75"/>
      <c r="G2" s="75"/>
      <c r="H2" s="75"/>
      <c r="I2" s="75"/>
      <c r="J2" s="76"/>
      <c r="L2"/>
      <c r="M2"/>
      <c r="N2"/>
    </row>
    <row r="3" spans="1:14" s="2" customFormat="1" ht="15" x14ac:dyDescent="0.25">
      <c r="A3" s="3"/>
      <c r="B3" s="3"/>
      <c r="C3" s="3"/>
      <c r="D3" s="3"/>
      <c r="E3" s="3"/>
      <c r="F3" s="3"/>
      <c r="G3" s="3"/>
      <c r="H3" s="3"/>
      <c r="I3" s="3"/>
      <c r="J3" s="3"/>
      <c r="L3"/>
      <c r="M3"/>
      <c r="N3"/>
    </row>
    <row r="4" spans="1:14" s="1" customFormat="1" x14ac:dyDescent="0.25">
      <c r="A4" s="77" t="s">
        <v>1</v>
      </c>
      <c r="B4" s="77"/>
      <c r="C4" s="77"/>
      <c r="D4" s="77"/>
      <c r="E4" s="77"/>
      <c r="F4" s="77"/>
      <c r="G4" s="77"/>
      <c r="H4" s="77"/>
      <c r="I4" s="77"/>
      <c r="J4" s="77"/>
      <c r="L4"/>
      <c r="M4"/>
      <c r="N4"/>
    </row>
    <row r="5" spans="1:14" s="2" customFormat="1" ht="15" customHeight="1" x14ac:dyDescent="0.35">
      <c r="A5" s="4"/>
      <c r="B5" s="4"/>
      <c r="C5" s="4"/>
      <c r="D5" s="4"/>
      <c r="E5" s="5"/>
      <c r="F5" s="4"/>
      <c r="G5" s="4"/>
      <c r="H5" s="4"/>
      <c r="I5" s="4"/>
      <c r="J5" s="4"/>
      <c r="L5"/>
      <c r="M5"/>
      <c r="N5"/>
    </row>
    <row r="6" spans="1:14" s="1" customFormat="1" ht="15.75" customHeight="1" x14ac:dyDescent="0.25">
      <c r="A6" s="68" t="s">
        <v>2</v>
      </c>
      <c r="B6" s="68"/>
      <c r="C6" s="68"/>
      <c r="D6" s="68"/>
      <c r="E6" s="68"/>
      <c r="F6" s="68"/>
      <c r="G6" s="68"/>
      <c r="H6" s="68"/>
      <c r="I6" s="68"/>
      <c r="J6" s="68"/>
      <c r="L6"/>
      <c r="M6"/>
      <c r="N6"/>
    </row>
    <row r="7" spans="1:14" s="7" customFormat="1" ht="15" x14ac:dyDescent="0.25">
      <c r="A7" s="6"/>
      <c r="B7" s="6"/>
      <c r="C7" s="6"/>
      <c r="D7" s="6"/>
      <c r="E7" s="6"/>
      <c r="F7" s="6"/>
      <c r="G7" s="6"/>
      <c r="H7" s="6"/>
      <c r="I7" s="6"/>
      <c r="J7" s="6"/>
      <c r="L7"/>
      <c r="M7"/>
      <c r="N7"/>
    </row>
    <row r="8" spans="1:14" s="1" customFormat="1" ht="20.100000000000001" customHeight="1" x14ac:dyDescent="0.25">
      <c r="A8" s="78" t="s">
        <v>4</v>
      </c>
      <c r="B8" s="8"/>
      <c r="C8" s="60" t="s">
        <v>5</v>
      </c>
      <c r="D8" s="61"/>
      <c r="E8" s="62"/>
      <c r="F8" s="8"/>
      <c r="G8" s="63" t="s">
        <v>3</v>
      </c>
      <c r="H8" s="64"/>
      <c r="I8" s="8"/>
      <c r="J8" s="9" t="s">
        <v>6</v>
      </c>
      <c r="L8"/>
      <c r="M8"/>
      <c r="N8"/>
    </row>
    <row r="9" spans="1:14" ht="33" customHeight="1" x14ac:dyDescent="0.25">
      <c r="A9" s="78"/>
      <c r="B9" s="10"/>
      <c r="C9" s="57" t="s">
        <v>7</v>
      </c>
      <c r="D9" s="57" t="str">
        <f>"Total Transitions Through May 2018"</f>
        <v>Total Transitions Through May 2018</v>
      </c>
      <c r="E9" s="57" t="s">
        <v>8</v>
      </c>
      <c r="F9" s="11"/>
      <c r="G9" s="57" t="s">
        <v>9</v>
      </c>
      <c r="H9" s="57" t="s">
        <v>10</v>
      </c>
      <c r="I9" s="11"/>
      <c r="J9" s="57" t="s">
        <v>9</v>
      </c>
      <c r="K9" s="12"/>
      <c r="N9" s="2"/>
    </row>
    <row r="10" spans="1:14" ht="33" customHeight="1" x14ac:dyDescent="0.25">
      <c r="A10" s="78"/>
      <c r="B10" s="10"/>
      <c r="C10" s="57"/>
      <c r="D10" s="57"/>
      <c r="E10" s="57"/>
      <c r="F10" s="11"/>
      <c r="G10" s="57"/>
      <c r="H10" s="57"/>
      <c r="I10" s="11"/>
      <c r="J10" s="57"/>
      <c r="K10" s="12"/>
    </row>
    <row r="11" spans="1:14" ht="20.100000000000001" customHeight="1" x14ac:dyDescent="0.25">
      <c r="A11" s="13" t="s">
        <v>11</v>
      </c>
      <c r="B11" s="14"/>
      <c r="C11" s="15">
        <f>C43</f>
        <v>95</v>
      </c>
      <c r="D11" s="15">
        <f>D43</f>
        <v>41</v>
      </c>
      <c r="E11" s="16">
        <f>E43</f>
        <v>56</v>
      </c>
      <c r="F11" s="11"/>
      <c r="G11" s="15">
        <f>G43</f>
        <v>4</v>
      </c>
      <c r="H11" s="15">
        <f>H43</f>
        <v>6</v>
      </c>
      <c r="I11" s="11"/>
      <c r="J11" s="15">
        <f>J43</f>
        <v>3</v>
      </c>
      <c r="K11" s="12"/>
    </row>
    <row r="12" spans="1:14" ht="20.100000000000001" customHeight="1" x14ac:dyDescent="0.25">
      <c r="A12" s="17" t="s">
        <v>12</v>
      </c>
      <c r="B12" s="14"/>
      <c r="C12" s="18">
        <f>C76</f>
        <v>32</v>
      </c>
      <c r="D12" s="18">
        <f>D76</f>
        <v>45</v>
      </c>
      <c r="E12" s="19">
        <f>E76</f>
        <v>-13</v>
      </c>
      <c r="F12" s="11"/>
      <c r="G12" s="18">
        <f>G76</f>
        <v>5</v>
      </c>
      <c r="H12" s="18">
        <f>H76</f>
        <v>2</v>
      </c>
      <c r="I12" s="11"/>
      <c r="J12" s="18">
        <f>J76</f>
        <v>6</v>
      </c>
      <c r="K12" s="12"/>
    </row>
    <row r="13" spans="1:14" ht="20.100000000000001" customHeight="1" x14ac:dyDescent="0.25">
      <c r="A13" s="13" t="s">
        <v>13</v>
      </c>
      <c r="B13" s="14"/>
      <c r="C13" s="15">
        <f>C100</f>
        <v>184</v>
      </c>
      <c r="D13" s="20">
        <f>D100</f>
        <v>145</v>
      </c>
      <c r="E13" s="16">
        <f>E100</f>
        <v>39</v>
      </c>
      <c r="F13" s="11"/>
      <c r="G13" s="15">
        <f>G100</f>
        <v>14</v>
      </c>
      <c r="H13" s="15">
        <f>H100</f>
        <v>13</v>
      </c>
      <c r="I13" s="11"/>
      <c r="J13" s="15">
        <f>J100</f>
        <v>24</v>
      </c>
      <c r="K13" s="12"/>
    </row>
    <row r="14" spans="1:14" ht="20.100000000000001" customHeight="1" x14ac:dyDescent="0.25">
      <c r="A14" s="21" t="s">
        <v>14</v>
      </c>
      <c r="B14" s="22"/>
      <c r="C14" s="23">
        <f>SUM(C11:C13)</f>
        <v>311</v>
      </c>
      <c r="D14" s="23">
        <f>SUM(D11:D13)</f>
        <v>231</v>
      </c>
      <c r="E14" s="24">
        <f>SUM(E11:E13)</f>
        <v>82</v>
      </c>
      <c r="F14" s="25"/>
      <c r="G14" s="23">
        <f>SUM(G11:G13)</f>
        <v>23</v>
      </c>
      <c r="H14" s="23">
        <f>SUM(H11:H13)</f>
        <v>21</v>
      </c>
      <c r="I14" s="25"/>
      <c r="J14" s="23">
        <f>SUM(J11:J13)</f>
        <v>33</v>
      </c>
      <c r="K14" s="12"/>
    </row>
    <row r="15" spans="1:14" s="28" customFormat="1" ht="15" x14ac:dyDescent="0.25">
      <c r="A15" s="26" t="s">
        <v>15</v>
      </c>
      <c r="B15" s="26"/>
      <c r="C15" s="26"/>
      <c r="D15" s="26"/>
      <c r="E15" s="26"/>
      <c r="F15" s="26"/>
      <c r="G15" s="26"/>
      <c r="H15" s="26"/>
      <c r="I15" s="26"/>
      <c r="J15" s="26"/>
      <c r="K15" s="27"/>
    </row>
    <row r="16" spans="1:14" s="28" customFormat="1" ht="15" x14ac:dyDescent="0.25">
      <c r="A16" s="29" t="s">
        <v>16</v>
      </c>
      <c r="B16" s="30"/>
      <c r="C16" s="30"/>
      <c r="D16" s="30"/>
      <c r="E16" s="30"/>
      <c r="F16" s="30"/>
      <c r="G16" s="30"/>
      <c r="H16" s="30"/>
      <c r="I16" s="30"/>
      <c r="J16" s="30"/>
      <c r="K16" s="27"/>
    </row>
    <row r="17" spans="1:20" s="28" customFormat="1" ht="17.25" x14ac:dyDescent="0.25">
      <c r="A17" s="29" t="s">
        <v>17</v>
      </c>
      <c r="B17" s="29"/>
      <c r="C17" s="29"/>
      <c r="D17" s="29"/>
      <c r="E17" s="29"/>
      <c r="F17" s="29"/>
      <c r="G17" s="29"/>
      <c r="H17" s="29"/>
      <c r="I17" s="29"/>
      <c r="J17" s="29"/>
      <c r="K17" s="31"/>
    </row>
    <row r="18" spans="1:20" s="28" customFormat="1" ht="15" x14ac:dyDescent="0.25">
      <c r="A18" s="30"/>
      <c r="B18" s="30"/>
      <c r="C18" s="30"/>
      <c r="D18" s="30"/>
      <c r="E18" s="30"/>
      <c r="F18" s="30"/>
      <c r="G18" s="30"/>
      <c r="H18" s="30"/>
      <c r="I18" s="30"/>
      <c r="J18" s="30"/>
      <c r="K18" s="31"/>
    </row>
    <row r="19" spans="1:20" ht="15.75" customHeight="1" x14ac:dyDescent="0.25">
      <c r="A19" s="68" t="s">
        <v>18</v>
      </c>
      <c r="B19" s="68"/>
      <c r="C19" s="68"/>
      <c r="D19" s="68"/>
      <c r="E19" s="68"/>
      <c r="F19" s="68"/>
      <c r="G19" s="68"/>
      <c r="H19" s="68"/>
      <c r="I19" s="68"/>
      <c r="J19" s="68"/>
      <c r="K19" s="32"/>
    </row>
    <row r="20" spans="1:20" s="34" customFormat="1" ht="15" customHeight="1" x14ac:dyDescent="0.2">
      <c r="A20" s="33"/>
      <c r="B20" s="33"/>
      <c r="C20" s="33"/>
      <c r="D20" s="33"/>
      <c r="E20" s="33"/>
      <c r="F20" s="33"/>
      <c r="G20" s="33"/>
      <c r="H20" s="33"/>
      <c r="I20" s="33"/>
      <c r="J20" s="33"/>
      <c r="K20" s="33"/>
    </row>
    <row r="21" spans="1:20" s="36" customFormat="1" ht="15" x14ac:dyDescent="0.25">
      <c r="A21" s="35" t="str">
        <f>"In "&amp;C25&amp;" through "&amp;G8&amp;", "&amp;D43&amp;" consumers have transitioned from Fairview Developmental Center (FDC) to the community."</f>
        <v>In Fiscal Year 2017-18 through May 2018, 41 consumers have transitioned from Fairview Developmental Center (FDC) to the community.</v>
      </c>
      <c r="B21" s="35"/>
      <c r="C21" s="35"/>
      <c r="D21" s="35"/>
      <c r="E21" s="35"/>
      <c r="F21" s="35"/>
      <c r="G21" s="35"/>
      <c r="H21" s="35"/>
      <c r="I21" s="35"/>
      <c r="J21" s="35"/>
      <c r="K21" s="35"/>
    </row>
    <row r="22" spans="1:20" s="34" customFormat="1" ht="12.75" x14ac:dyDescent="0.2">
      <c r="A22" s="33"/>
      <c r="B22" s="33"/>
      <c r="C22" s="33"/>
      <c r="D22" s="33"/>
      <c r="E22" s="33"/>
      <c r="F22" s="33"/>
      <c r="G22" s="33"/>
      <c r="H22" s="33"/>
      <c r="I22" s="33"/>
      <c r="J22" s="33"/>
      <c r="K22" s="33"/>
    </row>
    <row r="23" spans="1:20" s="36" customFormat="1" ht="32.25" customHeight="1" x14ac:dyDescent="0.25">
      <c r="A23" s="70" t="str">
        <f>IF(H43=1,IF(G43=1,"In "&amp;G8&amp;", "&amp;H43&amp;" consumer from FDC transitioned to the community. In the previous month, Regional Centers (RCs) had projected that "&amp;G43&amp;" consumer from FDC would transition to the community in "&amp;G25&amp;". L10","In "&amp;G25&amp;", "&amp;H43&amp;" consumer from FDC transitioned to the community. In the previous month, Regional Centers (RCs) had projected that "&amp;G43&amp;" consumers from FDC would transition to the community in "&amp;G25&amp;". "),IF(G43=1,"In "&amp;G25&amp;", "&amp;H43&amp;" consumers from FDC transitioned to the community. In the previous month, Regional Centers (RCs) had projected that "&amp;G43&amp;" consumer from FDC would transition to the community in "&amp;G25&amp;". ","In "&amp;G25&amp;", "&amp;H43&amp;" consumers from FDC transitioned to the community. In the previous month, Regional Centers (RCs) had projected that "&amp;G43&amp;" consumers from FDC would transition to the community in "&amp;G25&amp;"."))</f>
        <v>In May 2018, 6 consumers from FDC transitioned to the community. In the previous month, Regional Centers (RCs) had projected that 4 consumers from FDC would transition to the community in May 2018.</v>
      </c>
      <c r="B23" s="70"/>
      <c r="C23" s="70"/>
      <c r="D23" s="70"/>
      <c r="E23" s="70"/>
      <c r="F23" s="70"/>
      <c r="G23" s="70"/>
      <c r="H23" s="70"/>
      <c r="I23" s="70"/>
      <c r="J23" s="70"/>
      <c r="K23" s="37"/>
    </row>
    <row r="24" spans="1:20" s="34" customFormat="1" ht="8.25" customHeight="1" x14ac:dyDescent="0.2">
      <c r="A24" s="38"/>
      <c r="B24" s="38"/>
      <c r="C24" s="38"/>
      <c r="D24" s="38"/>
      <c r="E24" s="38"/>
      <c r="F24" s="38"/>
      <c r="G24" s="38"/>
      <c r="H24" s="38"/>
      <c r="I24" s="38"/>
      <c r="J24" s="38"/>
      <c r="K24" s="38"/>
    </row>
    <row r="25" spans="1:20" s="1" customFormat="1" ht="20.100000000000001" customHeight="1" x14ac:dyDescent="0.25">
      <c r="A25" s="59" t="s">
        <v>19</v>
      </c>
      <c r="B25" s="8"/>
      <c r="C25" s="60" t="s">
        <v>5</v>
      </c>
      <c r="D25" s="61"/>
      <c r="E25" s="62"/>
      <c r="F25" s="8"/>
      <c r="G25" s="63" t="s">
        <v>3</v>
      </c>
      <c r="H25" s="64"/>
      <c r="I25" s="8"/>
      <c r="J25" s="9" t="s">
        <v>6</v>
      </c>
    </row>
    <row r="26" spans="1:20" ht="33" customHeight="1" x14ac:dyDescent="0.25">
      <c r="A26" s="59"/>
      <c r="B26" s="10"/>
      <c r="C26" s="57" t="s">
        <v>7</v>
      </c>
      <c r="D26" s="57" t="str">
        <f>"Total Transitions Through May 2018"</f>
        <v>Total Transitions Through May 2018</v>
      </c>
      <c r="E26" s="57" t="s">
        <v>8</v>
      </c>
      <c r="F26" s="11"/>
      <c r="G26" s="57" t="s">
        <v>9</v>
      </c>
      <c r="H26" s="57" t="s">
        <v>10</v>
      </c>
      <c r="I26" s="11"/>
      <c r="J26" s="57" t="s">
        <v>9</v>
      </c>
      <c r="K26" s="12"/>
      <c r="L26" s="1"/>
      <c r="M26" s="1"/>
      <c r="N26" s="1"/>
      <c r="O26" s="1"/>
      <c r="P26" s="1"/>
      <c r="Q26" s="1"/>
      <c r="R26" s="1"/>
      <c r="S26" s="1"/>
      <c r="T26" s="1"/>
    </row>
    <row r="27" spans="1:20" ht="33" customHeight="1" x14ac:dyDescent="0.25">
      <c r="A27" s="59"/>
      <c r="B27" s="10"/>
      <c r="C27" s="57"/>
      <c r="D27" s="57"/>
      <c r="E27" s="57"/>
      <c r="F27" s="11"/>
      <c r="G27" s="57"/>
      <c r="H27" s="57"/>
      <c r="I27" s="11"/>
      <c r="J27" s="57"/>
      <c r="K27" s="12"/>
      <c r="L27" s="1"/>
      <c r="M27" s="1"/>
      <c r="N27" s="1"/>
      <c r="O27" s="1"/>
      <c r="P27" s="1"/>
      <c r="Q27" s="1"/>
      <c r="R27" s="1"/>
      <c r="S27" s="1"/>
      <c r="T27" s="1"/>
    </row>
    <row r="28" spans="1:20" ht="20.100000000000001" customHeight="1" x14ac:dyDescent="0.25">
      <c r="A28" s="39" t="s">
        <v>20</v>
      </c>
      <c r="B28" s="14"/>
      <c r="C28" s="18">
        <v>1</v>
      </c>
      <c r="D28" s="40">
        <v>1</v>
      </c>
      <c r="E28" s="19">
        <f>C28-D28</f>
        <v>0</v>
      </c>
      <c r="F28" s="11"/>
      <c r="G28" s="40">
        <v>0</v>
      </c>
      <c r="H28" s="40">
        <v>0</v>
      </c>
      <c r="I28" s="11"/>
      <c r="J28" s="40">
        <v>0</v>
      </c>
      <c r="K28" s="12"/>
      <c r="L28" s="1"/>
      <c r="M28" s="1"/>
      <c r="N28" s="1"/>
      <c r="O28" s="1"/>
      <c r="P28" s="1"/>
      <c r="Q28" s="1"/>
      <c r="R28" s="1"/>
      <c r="S28" s="1"/>
      <c r="T28" s="1"/>
    </row>
    <row r="29" spans="1:20" ht="20.100000000000001" customHeight="1" x14ac:dyDescent="0.25">
      <c r="A29" s="41" t="s">
        <v>21</v>
      </c>
      <c r="B29" s="14"/>
      <c r="C29" s="15">
        <v>5</v>
      </c>
      <c r="D29" s="42">
        <v>1</v>
      </c>
      <c r="E29" s="16">
        <f t="shared" ref="E29:E42" si="0">C29-D29</f>
        <v>4</v>
      </c>
      <c r="F29" s="11"/>
      <c r="G29" s="42">
        <v>0</v>
      </c>
      <c r="H29" s="42">
        <v>0</v>
      </c>
      <c r="I29" s="11"/>
      <c r="J29" s="42">
        <v>0</v>
      </c>
      <c r="K29" s="12"/>
      <c r="L29" s="1"/>
      <c r="M29" s="1"/>
      <c r="N29" s="1"/>
      <c r="O29" s="1"/>
      <c r="P29" s="1"/>
      <c r="Q29" s="1"/>
      <c r="R29" s="1"/>
      <c r="S29" s="1"/>
      <c r="T29" s="1"/>
    </row>
    <row r="30" spans="1:20" ht="20.100000000000001" customHeight="1" x14ac:dyDescent="0.25">
      <c r="A30" s="39" t="s">
        <v>22</v>
      </c>
      <c r="B30" s="14"/>
      <c r="C30" s="18">
        <v>2</v>
      </c>
      <c r="D30" s="40">
        <v>1</v>
      </c>
      <c r="E30" s="19">
        <f>C30-D30+1</f>
        <v>2</v>
      </c>
      <c r="F30" s="11"/>
      <c r="G30" s="40">
        <v>0</v>
      </c>
      <c r="H30" s="40">
        <v>0</v>
      </c>
      <c r="I30" s="11"/>
      <c r="J30" s="40">
        <v>0</v>
      </c>
      <c r="K30" s="12"/>
      <c r="L30" s="1"/>
      <c r="M30" s="1"/>
      <c r="N30" s="1"/>
      <c r="O30" s="1"/>
      <c r="P30" s="1"/>
      <c r="Q30" s="1"/>
      <c r="R30" s="1"/>
      <c r="S30" s="1"/>
      <c r="T30" s="1"/>
    </row>
    <row r="31" spans="1:20" ht="20.100000000000001" customHeight="1" x14ac:dyDescent="0.25">
      <c r="A31" s="41" t="s">
        <v>23</v>
      </c>
      <c r="B31" s="14"/>
      <c r="C31" s="20">
        <v>0</v>
      </c>
      <c r="D31" s="42">
        <v>0</v>
      </c>
      <c r="E31" s="43">
        <f>C31-D31</f>
        <v>0</v>
      </c>
      <c r="F31" s="11"/>
      <c r="G31" s="20">
        <v>0</v>
      </c>
      <c r="H31" s="20">
        <v>0</v>
      </c>
      <c r="I31" s="11"/>
      <c r="J31" s="20">
        <v>0</v>
      </c>
      <c r="K31" s="12"/>
      <c r="L31" s="1"/>
      <c r="M31" s="1"/>
      <c r="N31" s="1"/>
      <c r="O31" s="1"/>
      <c r="P31" s="1"/>
      <c r="Q31" s="1"/>
      <c r="R31" s="1"/>
      <c r="S31" s="1"/>
      <c r="T31" s="1"/>
    </row>
    <row r="32" spans="1:20" ht="20.100000000000001" customHeight="1" x14ac:dyDescent="0.25">
      <c r="A32" s="39" t="s">
        <v>24</v>
      </c>
      <c r="B32" s="14"/>
      <c r="C32" s="18">
        <v>3</v>
      </c>
      <c r="D32" s="40">
        <v>3</v>
      </c>
      <c r="E32" s="19">
        <f t="shared" si="0"/>
        <v>0</v>
      </c>
      <c r="F32" s="11"/>
      <c r="G32" s="40">
        <v>0</v>
      </c>
      <c r="H32" s="40">
        <v>0</v>
      </c>
      <c r="I32" s="11"/>
      <c r="J32" s="40">
        <v>0</v>
      </c>
      <c r="K32" s="12"/>
      <c r="L32" s="1"/>
      <c r="M32" s="1"/>
      <c r="N32" s="1"/>
      <c r="O32" s="1"/>
      <c r="P32" s="1"/>
      <c r="Q32" s="1"/>
      <c r="R32" s="1"/>
      <c r="S32" s="1"/>
      <c r="T32" s="1"/>
    </row>
    <row r="33" spans="1:22" ht="20.100000000000001" customHeight="1" x14ac:dyDescent="0.25">
      <c r="A33" s="44" t="s">
        <v>25</v>
      </c>
      <c r="B33" s="14"/>
      <c r="C33" s="15">
        <v>4</v>
      </c>
      <c r="D33" s="42">
        <v>1</v>
      </c>
      <c r="E33" s="16">
        <f t="shared" si="0"/>
        <v>3</v>
      </c>
      <c r="F33" s="11"/>
      <c r="G33" s="42">
        <v>0</v>
      </c>
      <c r="H33" s="42">
        <v>0</v>
      </c>
      <c r="I33" s="11"/>
      <c r="J33" s="42">
        <v>0</v>
      </c>
      <c r="K33" s="12"/>
      <c r="L33" s="1"/>
      <c r="M33" s="1"/>
      <c r="N33" s="1"/>
      <c r="O33" s="1"/>
      <c r="P33" s="1"/>
      <c r="Q33" s="1"/>
      <c r="R33" s="1"/>
      <c r="S33" s="1"/>
      <c r="T33" s="1"/>
    </row>
    <row r="34" spans="1:22" ht="20.100000000000001" customHeight="1" x14ac:dyDescent="0.25">
      <c r="A34" s="39" t="s">
        <v>26</v>
      </c>
      <c r="B34" s="14"/>
      <c r="C34" s="18">
        <v>6</v>
      </c>
      <c r="D34" s="40">
        <v>3</v>
      </c>
      <c r="E34" s="19">
        <f t="shared" si="0"/>
        <v>3</v>
      </c>
      <c r="F34" s="11"/>
      <c r="G34" s="40">
        <v>0</v>
      </c>
      <c r="H34" s="40">
        <v>0</v>
      </c>
      <c r="I34" s="11"/>
      <c r="J34" s="40">
        <v>0</v>
      </c>
      <c r="K34" s="12"/>
      <c r="L34" s="1"/>
      <c r="M34" s="1"/>
      <c r="N34" s="1"/>
      <c r="O34" s="1"/>
      <c r="P34" s="1"/>
      <c r="Q34" s="1"/>
      <c r="R34" s="1"/>
      <c r="S34" s="1"/>
      <c r="T34" s="1"/>
    </row>
    <row r="35" spans="1:22" ht="20.100000000000001" customHeight="1" x14ac:dyDescent="0.25">
      <c r="A35" s="41" t="s">
        <v>27</v>
      </c>
      <c r="B35" s="14"/>
      <c r="C35" s="15">
        <v>0</v>
      </c>
      <c r="D35" s="42">
        <v>0</v>
      </c>
      <c r="E35" s="16">
        <v>0</v>
      </c>
      <c r="F35" s="11"/>
      <c r="G35" s="42">
        <v>0</v>
      </c>
      <c r="H35" s="42">
        <v>0</v>
      </c>
      <c r="I35" s="11"/>
      <c r="J35" s="42">
        <v>0</v>
      </c>
      <c r="K35" s="12"/>
      <c r="L35" s="1"/>
      <c r="M35" s="36"/>
      <c r="N35" s="36"/>
      <c r="O35" s="36"/>
      <c r="P35" s="36"/>
      <c r="Q35" s="36"/>
      <c r="R35" s="36"/>
      <c r="S35" s="36"/>
      <c r="T35" s="36"/>
      <c r="U35" s="36"/>
      <c r="V35" s="36"/>
    </row>
    <row r="36" spans="1:22" ht="20.100000000000001" customHeight="1" x14ac:dyDescent="0.25">
      <c r="A36" s="45" t="s">
        <v>28</v>
      </c>
      <c r="B36" s="14"/>
      <c r="C36" s="18">
        <v>35</v>
      </c>
      <c r="D36" s="40">
        <v>7</v>
      </c>
      <c r="E36" s="19">
        <f t="shared" si="0"/>
        <v>28</v>
      </c>
      <c r="F36" s="11"/>
      <c r="G36" s="40">
        <v>0</v>
      </c>
      <c r="H36" s="40">
        <v>1</v>
      </c>
      <c r="I36" s="11"/>
      <c r="J36" s="40">
        <v>0</v>
      </c>
      <c r="K36" s="12"/>
      <c r="L36" s="1"/>
      <c r="M36" s="1"/>
      <c r="N36" s="1"/>
      <c r="O36" s="1"/>
      <c r="P36" s="1"/>
      <c r="Q36" s="1"/>
      <c r="R36" s="1"/>
      <c r="S36" s="1"/>
      <c r="T36" s="1"/>
    </row>
    <row r="37" spans="1:22" ht="20.100000000000001" customHeight="1" x14ac:dyDescent="0.25">
      <c r="A37" s="44" t="s">
        <v>29</v>
      </c>
      <c r="B37" s="14"/>
      <c r="C37" s="15">
        <v>1</v>
      </c>
      <c r="D37" s="42">
        <v>0</v>
      </c>
      <c r="E37" s="16">
        <f t="shared" si="0"/>
        <v>1</v>
      </c>
      <c r="F37" s="11"/>
      <c r="G37" s="42">
        <v>0</v>
      </c>
      <c r="H37" s="42">
        <v>0</v>
      </c>
      <c r="I37" s="11"/>
      <c r="J37" s="42">
        <v>0</v>
      </c>
      <c r="K37" s="12"/>
      <c r="L37" s="1"/>
      <c r="M37" s="1"/>
      <c r="N37" s="1"/>
      <c r="O37" s="1"/>
      <c r="P37" s="1"/>
      <c r="Q37" s="1"/>
      <c r="R37" s="1"/>
      <c r="S37" s="1"/>
      <c r="T37" s="1"/>
    </row>
    <row r="38" spans="1:22" ht="20.100000000000001" customHeight="1" x14ac:dyDescent="0.25">
      <c r="A38" s="39" t="s">
        <v>30</v>
      </c>
      <c r="B38" s="14"/>
      <c r="C38" s="18">
        <v>7</v>
      </c>
      <c r="D38" s="40">
        <v>8</v>
      </c>
      <c r="E38" s="19">
        <f t="shared" si="0"/>
        <v>-1</v>
      </c>
      <c r="F38" s="11"/>
      <c r="G38" s="40">
        <v>1</v>
      </c>
      <c r="H38" s="40">
        <v>2</v>
      </c>
      <c r="I38" s="11"/>
      <c r="J38" s="40">
        <v>0</v>
      </c>
      <c r="K38" s="12"/>
      <c r="L38" s="1"/>
      <c r="M38" s="1"/>
      <c r="N38" s="1"/>
      <c r="O38" s="1"/>
      <c r="P38" s="1"/>
      <c r="Q38" s="1"/>
      <c r="R38" s="1"/>
      <c r="S38" s="1"/>
      <c r="T38" s="1"/>
    </row>
    <row r="39" spans="1:22" ht="20.100000000000001" customHeight="1" x14ac:dyDescent="0.25">
      <c r="A39" s="41" t="s">
        <v>31</v>
      </c>
      <c r="B39" s="14"/>
      <c r="C39" s="20">
        <v>15</v>
      </c>
      <c r="D39" s="46">
        <v>8</v>
      </c>
      <c r="E39" s="43">
        <f>C39-D39+1</f>
        <v>8</v>
      </c>
      <c r="F39" s="11"/>
      <c r="G39" s="20">
        <v>3</v>
      </c>
      <c r="H39" s="20">
        <v>3</v>
      </c>
      <c r="I39" s="11"/>
      <c r="J39" s="20">
        <v>1</v>
      </c>
      <c r="K39" s="12"/>
      <c r="L39" s="1"/>
    </row>
    <row r="40" spans="1:22" ht="20.100000000000001" customHeight="1" x14ac:dyDescent="0.25">
      <c r="A40" s="17" t="s">
        <v>32</v>
      </c>
      <c r="B40" s="14"/>
      <c r="C40" s="18">
        <v>5</v>
      </c>
      <c r="D40" s="40">
        <v>3</v>
      </c>
      <c r="E40" s="19">
        <f t="shared" si="0"/>
        <v>2</v>
      </c>
      <c r="F40" s="11"/>
      <c r="G40" s="18">
        <v>0</v>
      </c>
      <c r="H40" s="18">
        <v>0</v>
      </c>
      <c r="I40" s="11"/>
      <c r="J40" s="18">
        <v>0</v>
      </c>
      <c r="K40" s="12"/>
      <c r="L40" s="1"/>
    </row>
    <row r="41" spans="1:22" ht="20.100000000000001" customHeight="1" x14ac:dyDescent="0.25">
      <c r="A41" s="41" t="s">
        <v>33</v>
      </c>
      <c r="B41" s="14"/>
      <c r="C41" s="20">
        <v>5</v>
      </c>
      <c r="D41" s="42">
        <v>0</v>
      </c>
      <c r="E41" s="43">
        <f t="shared" si="0"/>
        <v>5</v>
      </c>
      <c r="F41" s="11"/>
      <c r="G41" s="20">
        <v>0</v>
      </c>
      <c r="H41" s="20">
        <v>0</v>
      </c>
      <c r="I41" s="11"/>
      <c r="J41" s="20">
        <v>2</v>
      </c>
      <c r="K41" s="12"/>
      <c r="L41" s="1"/>
    </row>
    <row r="42" spans="1:22" ht="20.100000000000001" customHeight="1" x14ac:dyDescent="0.25">
      <c r="A42" s="17" t="s">
        <v>34</v>
      </c>
      <c r="B42" s="14"/>
      <c r="C42" s="18">
        <v>6</v>
      </c>
      <c r="D42" s="40">
        <v>5</v>
      </c>
      <c r="E42" s="19">
        <f t="shared" si="0"/>
        <v>1</v>
      </c>
      <c r="F42" s="11"/>
      <c r="G42" s="18">
        <v>0</v>
      </c>
      <c r="H42" s="18">
        <v>0</v>
      </c>
      <c r="I42" s="11"/>
      <c r="J42" s="18">
        <v>0</v>
      </c>
      <c r="K42" s="12"/>
      <c r="L42" s="1"/>
    </row>
    <row r="43" spans="1:22" ht="20.100000000000001" customHeight="1" x14ac:dyDescent="0.25">
      <c r="A43" s="21" t="s">
        <v>14</v>
      </c>
      <c r="B43" s="22"/>
      <c r="C43" s="23">
        <f>SUM(C28:C42)</f>
        <v>95</v>
      </c>
      <c r="D43" s="23">
        <f>SUM(D28:D42)</f>
        <v>41</v>
      </c>
      <c r="E43" s="24">
        <f>SUM(E28:E42)</f>
        <v>56</v>
      </c>
      <c r="F43" s="25"/>
      <c r="G43" s="23">
        <f>SUM(G28:G42)</f>
        <v>4</v>
      </c>
      <c r="H43" s="23">
        <f>SUM(H28:H42)</f>
        <v>6</v>
      </c>
      <c r="I43" s="25"/>
      <c r="J43" s="23">
        <f>SUM(J28:J42)</f>
        <v>3</v>
      </c>
      <c r="K43" s="12"/>
      <c r="L43" s="1"/>
    </row>
    <row r="44" spans="1:22" s="28" customFormat="1" x14ac:dyDescent="0.25">
      <c r="A44" s="26" t="s">
        <v>15</v>
      </c>
      <c r="B44" s="26"/>
      <c r="C44" s="26"/>
      <c r="D44" s="26"/>
      <c r="E44" s="26"/>
      <c r="F44" s="26"/>
      <c r="G44" s="26"/>
      <c r="H44" s="26"/>
      <c r="I44" s="26"/>
      <c r="J44" s="26"/>
      <c r="K44" s="12"/>
      <c r="L44" s="1"/>
    </row>
    <row r="45" spans="1:22" s="28" customFormat="1" x14ac:dyDescent="0.25">
      <c r="A45" s="29" t="s">
        <v>35</v>
      </c>
      <c r="B45" s="29"/>
      <c r="C45" s="29"/>
      <c r="D45" s="29"/>
      <c r="E45" s="29"/>
      <c r="F45" s="29"/>
      <c r="G45" s="29"/>
      <c r="H45" s="29"/>
      <c r="I45" s="29"/>
      <c r="J45" s="29"/>
      <c r="K45" s="12"/>
      <c r="L45" s="1"/>
    </row>
    <row r="46" spans="1:22" s="28" customFormat="1" ht="17.25" x14ac:dyDescent="0.25">
      <c r="A46" s="29" t="s">
        <v>36</v>
      </c>
      <c r="B46" s="29"/>
      <c r="C46" s="29"/>
      <c r="D46" s="29"/>
      <c r="E46" s="29"/>
      <c r="F46" s="29"/>
      <c r="G46" s="29"/>
      <c r="H46" s="29"/>
      <c r="I46" s="29"/>
      <c r="J46" s="29"/>
      <c r="K46" s="12"/>
      <c r="L46" s="1"/>
    </row>
    <row r="47" spans="1:22" s="28" customFormat="1" x14ac:dyDescent="0.25">
      <c r="A47" s="47"/>
      <c r="B47" s="29"/>
      <c r="C47" s="29"/>
      <c r="D47" s="29"/>
      <c r="E47" s="29"/>
      <c r="F47" s="29"/>
      <c r="G47" s="29"/>
      <c r="H47" s="29"/>
      <c r="I47" s="29"/>
      <c r="J47" s="29"/>
      <c r="K47" s="12"/>
      <c r="L47" s="1"/>
    </row>
    <row r="48" spans="1:22" s="28" customFormat="1" x14ac:dyDescent="0.25">
      <c r="A48" s="48"/>
      <c r="B48" s="49"/>
      <c r="C48" s="49"/>
      <c r="D48" s="49"/>
      <c r="E48" s="49"/>
      <c r="F48" s="49"/>
      <c r="G48" s="49"/>
      <c r="H48" s="49"/>
      <c r="I48" s="49"/>
      <c r="J48" s="49"/>
      <c r="K48" s="12"/>
      <c r="L48" s="1"/>
    </row>
    <row r="49" spans="1:22" ht="15.75" customHeight="1" x14ac:dyDescent="0.25">
      <c r="A49" s="68" t="s">
        <v>37</v>
      </c>
      <c r="B49" s="68"/>
      <c r="C49" s="68"/>
      <c r="D49" s="68"/>
      <c r="E49" s="68"/>
      <c r="F49" s="68"/>
      <c r="G49" s="68"/>
      <c r="H49" s="68"/>
      <c r="I49" s="68"/>
      <c r="J49" s="68"/>
      <c r="K49" s="12"/>
      <c r="L49" s="1"/>
    </row>
    <row r="50" spans="1:22" s="50" customFormat="1" ht="15" customHeight="1" x14ac:dyDescent="0.25">
      <c r="A50" s="33"/>
      <c r="B50" s="33"/>
      <c r="C50" s="33"/>
      <c r="D50" s="33"/>
      <c r="E50" s="33"/>
      <c r="F50" s="33"/>
      <c r="G50" s="33"/>
      <c r="H50" s="33"/>
      <c r="I50" s="33"/>
      <c r="J50" s="33"/>
      <c r="K50" s="12"/>
      <c r="L50" s="1"/>
    </row>
    <row r="51" spans="1:22" s="36" customFormat="1" ht="15.75" customHeight="1" x14ac:dyDescent="0.25">
      <c r="A51" s="35" t="str">
        <f>"In "&amp;C55&amp;" through "&amp;G8&amp;", "&amp;D76&amp;" consumers have transitioned from Porterville Developmental Center (PDC) to the community."</f>
        <v>In Fiscal Year 2017-18 through May 2018, 45 consumers have transitioned from Porterville Developmental Center (PDC) to the community.</v>
      </c>
      <c r="B51" s="35"/>
      <c r="C51" s="35"/>
      <c r="D51" s="35"/>
      <c r="E51" s="35"/>
      <c r="F51" s="35"/>
      <c r="G51" s="35"/>
      <c r="H51" s="35"/>
      <c r="I51" s="35"/>
      <c r="J51" s="35"/>
      <c r="K51" s="12"/>
      <c r="L51" s="1"/>
    </row>
    <row r="52" spans="1:22" s="34" customFormat="1" x14ac:dyDescent="0.25">
      <c r="A52" s="33"/>
      <c r="B52" s="33"/>
      <c r="C52" s="33"/>
      <c r="D52" s="33"/>
      <c r="E52" s="33"/>
      <c r="F52" s="33"/>
      <c r="G52" s="33"/>
      <c r="H52" s="33"/>
      <c r="I52" s="33"/>
      <c r="J52" s="33"/>
      <c r="K52" s="12"/>
      <c r="L52" s="1"/>
    </row>
    <row r="53" spans="1:22" s="36" customFormat="1" ht="30" customHeight="1" x14ac:dyDescent="0.25">
      <c r="A53" s="70" t="str">
        <f>IF(H76=1,IF(G76=1,"In "&amp;G8&amp;", "&amp;H76&amp;" consumer from PDC transitioned to the community. In the previous month, Regional Centers (RCs) had projected that "&amp;G76&amp;" consumer from PDC would transition to the community in "&amp;G55&amp;". The projected placements that did not occur this month were due to additional transition time provided for two consumers, and a conservatorship process that delayed the transition for another.","In "&amp;G8&amp;", "&amp;H76&amp;" consumer from PDC transitioned to the community. In the previous month, Regional Centers (RCs) had projected that "&amp;G76&amp;" consumers from PDC would transition to the community in "&amp;G55&amp;". The projected placements that did not occur this month were due to additional transition time provided for two consumers, and a conservatorship process that delayed the transition for another."),IF(G76=1,"In "&amp;G55&amp;", "&amp;H76&amp;" consumers from PDC transitioned to the community. In the previous month, Regional Centers (RCs) had projected that "&amp;G76&amp;" consumer from PDC would transition to the community in "&amp;G55&amp;". The projected placements that did not occur this month were due to additional transition time provided for two consumers, and a conservatorship process that delayed the transition for another.","In "&amp;G55&amp;", "&amp;H76&amp;" consumers from PDC transitioned to the community. In the previous month, Regional Centers (RCs) had projected that "&amp;G76&amp;" consumers from PDC would transition to the community in "&amp;G55&amp;". The projected placements that did not occur this month were due to additional transition time provided for two consumers, and a conservatorship process that delayed the transition for another."))</f>
        <v>In May 2018, 2 consumers from PDC transitioned to the community. In the previous month, Regional Centers (RCs) had projected that 5 consumers from PDC would transition to the community in May 2018. The projected placements that did not occur this month were due to additional transition time provided for two consumers, and a conservatorship process that delayed the transition for another.</v>
      </c>
      <c r="B53" s="70"/>
      <c r="C53" s="70"/>
      <c r="D53" s="70"/>
      <c r="E53" s="70"/>
      <c r="F53" s="70"/>
      <c r="G53" s="70"/>
      <c r="H53" s="70"/>
      <c r="I53" s="70"/>
      <c r="J53" s="70"/>
      <c r="K53" s="12"/>
      <c r="L53" s="1"/>
    </row>
    <row r="54" spans="1:22" s="34" customFormat="1" x14ac:dyDescent="0.25">
      <c r="A54" s="38"/>
      <c r="B54" s="38"/>
      <c r="C54" s="38"/>
      <c r="D54" s="38"/>
      <c r="E54" s="38"/>
      <c r="F54" s="38"/>
      <c r="G54" s="38"/>
      <c r="H54" s="38"/>
      <c r="I54" s="38"/>
      <c r="J54" s="38"/>
      <c r="K54" s="12"/>
      <c r="L54" s="1"/>
    </row>
    <row r="55" spans="1:22" s="1" customFormat="1" ht="20.100000000000001" customHeight="1" x14ac:dyDescent="0.25">
      <c r="A55" s="59" t="s">
        <v>19</v>
      </c>
      <c r="B55" s="8"/>
      <c r="C55" s="60" t="s">
        <v>5</v>
      </c>
      <c r="D55" s="61"/>
      <c r="E55" s="62"/>
      <c r="F55" s="8"/>
      <c r="G55" s="63" t="s">
        <v>3</v>
      </c>
      <c r="H55" s="64"/>
      <c r="I55" s="8"/>
      <c r="J55" s="9" t="s">
        <v>6</v>
      </c>
      <c r="K55" s="12"/>
    </row>
    <row r="56" spans="1:22" ht="33" customHeight="1" x14ac:dyDescent="0.25">
      <c r="A56" s="59"/>
      <c r="B56" s="10"/>
      <c r="C56" s="57" t="s">
        <v>7</v>
      </c>
      <c r="D56" s="57" t="str">
        <f>"Total Transitions Through May 2018"</f>
        <v>Total Transitions Through May 2018</v>
      </c>
      <c r="E56" s="57" t="s">
        <v>38</v>
      </c>
      <c r="F56" s="11"/>
      <c r="G56" s="57" t="s">
        <v>9</v>
      </c>
      <c r="H56" s="57" t="s">
        <v>10</v>
      </c>
      <c r="I56" s="11"/>
      <c r="J56" s="57" t="s">
        <v>9</v>
      </c>
      <c r="K56" s="12"/>
      <c r="L56" s="1"/>
    </row>
    <row r="57" spans="1:22" ht="33" customHeight="1" x14ac:dyDescent="0.25">
      <c r="A57" s="59"/>
      <c r="B57" s="10"/>
      <c r="C57" s="57"/>
      <c r="D57" s="57"/>
      <c r="E57" s="57"/>
      <c r="F57" s="11"/>
      <c r="G57" s="57"/>
      <c r="H57" s="57"/>
      <c r="I57" s="11"/>
      <c r="J57" s="57"/>
      <c r="K57" s="12"/>
      <c r="L57" s="1"/>
      <c r="N57" s="1"/>
    </row>
    <row r="58" spans="1:22" ht="20.100000000000001" customHeight="1" x14ac:dyDescent="0.25">
      <c r="A58" s="39" t="s">
        <v>20</v>
      </c>
      <c r="B58" s="14"/>
      <c r="C58" s="18">
        <v>1</v>
      </c>
      <c r="D58" s="40">
        <v>6</v>
      </c>
      <c r="E58" s="19">
        <f>C58-D58</f>
        <v>-5</v>
      </c>
      <c r="F58" s="11"/>
      <c r="G58" s="40">
        <v>2</v>
      </c>
      <c r="H58" s="40">
        <v>2</v>
      </c>
      <c r="I58" s="11"/>
      <c r="J58" s="40">
        <v>1</v>
      </c>
      <c r="K58" s="12"/>
      <c r="L58" s="1"/>
      <c r="M58" s="51"/>
    </row>
    <row r="59" spans="1:22" ht="20.100000000000001" customHeight="1" x14ac:dyDescent="0.25">
      <c r="A59" s="44" t="s">
        <v>39</v>
      </c>
      <c r="B59" s="14"/>
      <c r="C59" s="15">
        <v>10</v>
      </c>
      <c r="D59" s="42">
        <v>25</v>
      </c>
      <c r="E59" s="16">
        <f t="shared" ref="E59:E75" si="1">C59-D59</f>
        <v>-15</v>
      </c>
      <c r="F59" s="11"/>
      <c r="G59" s="42">
        <v>0</v>
      </c>
      <c r="H59" s="42">
        <v>0</v>
      </c>
      <c r="I59" s="11"/>
      <c r="J59" s="42">
        <v>0</v>
      </c>
      <c r="K59" s="12"/>
      <c r="L59" s="1"/>
      <c r="M59" s="51"/>
    </row>
    <row r="60" spans="1:22" ht="20.100000000000001" customHeight="1" x14ac:dyDescent="0.25">
      <c r="A60" s="39" t="s">
        <v>21</v>
      </c>
      <c r="B60" s="14"/>
      <c r="C60" s="18">
        <v>0</v>
      </c>
      <c r="D60" s="40">
        <v>1</v>
      </c>
      <c r="E60" s="19">
        <f>C60-D60</f>
        <v>-1</v>
      </c>
      <c r="F60" s="11"/>
      <c r="G60" s="40">
        <v>0</v>
      </c>
      <c r="H60" s="40">
        <v>0</v>
      </c>
      <c r="I60" s="11"/>
      <c r="J60" s="40">
        <v>0</v>
      </c>
      <c r="K60" s="12"/>
      <c r="L60" s="1"/>
    </row>
    <row r="61" spans="1:22" ht="20.100000000000001" customHeight="1" x14ac:dyDescent="0.25">
      <c r="A61" s="44" t="s">
        <v>40</v>
      </c>
      <c r="B61" s="14"/>
      <c r="C61" s="20">
        <v>0</v>
      </c>
      <c r="D61" s="46">
        <v>1</v>
      </c>
      <c r="E61" s="43">
        <f t="shared" si="1"/>
        <v>-1</v>
      </c>
      <c r="F61" s="11"/>
      <c r="G61" s="20">
        <v>0</v>
      </c>
      <c r="H61" s="20">
        <v>0</v>
      </c>
      <c r="I61" s="11"/>
      <c r="J61" s="20">
        <v>0</v>
      </c>
      <c r="K61" s="12"/>
      <c r="L61" s="1"/>
      <c r="M61" s="51"/>
    </row>
    <row r="62" spans="1:22" ht="20.100000000000001" customHeight="1" x14ac:dyDescent="0.25">
      <c r="A62" s="39" t="s">
        <v>41</v>
      </c>
      <c r="B62" s="14"/>
      <c r="C62" s="18">
        <v>1</v>
      </c>
      <c r="D62" s="40">
        <v>0</v>
      </c>
      <c r="E62" s="19">
        <f t="shared" si="1"/>
        <v>1</v>
      </c>
      <c r="F62" s="11"/>
      <c r="G62" s="40">
        <v>1</v>
      </c>
      <c r="H62" s="40">
        <v>0</v>
      </c>
      <c r="I62" s="11"/>
      <c r="J62" s="40">
        <v>0</v>
      </c>
      <c r="K62" s="12"/>
      <c r="L62" s="1"/>
      <c r="M62" s="51"/>
    </row>
    <row r="63" spans="1:22" ht="20.100000000000001" customHeight="1" x14ac:dyDescent="0.25">
      <c r="A63" s="44" t="s">
        <v>23</v>
      </c>
      <c r="B63" s="14"/>
      <c r="C63" s="15">
        <v>0</v>
      </c>
      <c r="D63" s="42">
        <v>3</v>
      </c>
      <c r="E63" s="16">
        <f t="shared" si="1"/>
        <v>-3</v>
      </c>
      <c r="F63" s="11"/>
      <c r="G63" s="42">
        <v>0</v>
      </c>
      <c r="H63" s="42">
        <v>0</v>
      </c>
      <c r="I63" s="11"/>
      <c r="J63" s="42">
        <v>0</v>
      </c>
      <c r="K63" s="12"/>
      <c r="L63" s="1"/>
      <c r="M63" s="36"/>
      <c r="N63" s="36"/>
      <c r="O63" s="36"/>
      <c r="P63" s="36"/>
      <c r="Q63" s="36"/>
      <c r="R63" s="36"/>
      <c r="S63" s="36"/>
      <c r="T63" s="36"/>
      <c r="U63" s="36"/>
      <c r="V63" s="36"/>
    </row>
    <row r="64" spans="1:22" ht="20.100000000000001" customHeight="1" x14ac:dyDescent="0.25">
      <c r="A64" s="39" t="s">
        <v>25</v>
      </c>
      <c r="B64" s="14"/>
      <c r="C64" s="18">
        <v>1</v>
      </c>
      <c r="D64" s="40">
        <v>0</v>
      </c>
      <c r="E64" s="19">
        <f t="shared" si="1"/>
        <v>1</v>
      </c>
      <c r="F64" s="11"/>
      <c r="G64" s="40">
        <v>0</v>
      </c>
      <c r="H64" s="40">
        <v>0</v>
      </c>
      <c r="I64" s="11"/>
      <c r="J64" s="40">
        <v>0</v>
      </c>
      <c r="K64" s="12"/>
      <c r="L64" s="1"/>
      <c r="M64" s="51"/>
    </row>
    <row r="65" spans="1:22" ht="20.100000000000001" customHeight="1" x14ac:dyDescent="0.25">
      <c r="A65" s="44" t="s">
        <v>42</v>
      </c>
      <c r="B65" s="14"/>
      <c r="C65" s="20">
        <v>7</v>
      </c>
      <c r="D65" s="46">
        <v>3</v>
      </c>
      <c r="E65" s="43">
        <f t="shared" si="1"/>
        <v>4</v>
      </c>
      <c r="F65" s="11"/>
      <c r="G65" s="20">
        <v>1</v>
      </c>
      <c r="H65" s="20">
        <v>0</v>
      </c>
      <c r="I65" s="11"/>
      <c r="J65" s="20">
        <v>2</v>
      </c>
      <c r="K65" s="12"/>
      <c r="L65" s="1"/>
      <c r="M65" s="51"/>
    </row>
    <row r="66" spans="1:22" ht="20.100000000000001" customHeight="1" x14ac:dyDescent="0.25">
      <c r="A66" s="39" t="s">
        <v>26</v>
      </c>
      <c r="B66" s="14"/>
      <c r="C66" s="18">
        <v>1</v>
      </c>
      <c r="D66" s="40">
        <v>0</v>
      </c>
      <c r="E66" s="19">
        <f t="shared" si="1"/>
        <v>1</v>
      </c>
      <c r="F66" s="11"/>
      <c r="G66" s="40">
        <v>0</v>
      </c>
      <c r="H66" s="40">
        <v>0</v>
      </c>
      <c r="I66" s="11"/>
      <c r="J66" s="40">
        <v>1</v>
      </c>
      <c r="K66" s="12"/>
      <c r="L66" s="1"/>
      <c r="M66" s="51"/>
    </row>
    <row r="67" spans="1:22" ht="20.100000000000001" customHeight="1" x14ac:dyDescent="0.25">
      <c r="A67" s="41" t="s">
        <v>27</v>
      </c>
      <c r="B67" s="14"/>
      <c r="C67" s="15">
        <v>0</v>
      </c>
      <c r="D67" s="42">
        <v>0</v>
      </c>
      <c r="E67" s="16">
        <v>0</v>
      </c>
      <c r="F67" s="11"/>
      <c r="G67" s="42">
        <v>0</v>
      </c>
      <c r="H67" s="42">
        <v>0</v>
      </c>
      <c r="I67" s="11"/>
      <c r="J67" s="42">
        <v>0</v>
      </c>
      <c r="K67" s="12"/>
      <c r="L67" s="1"/>
      <c r="M67" s="36"/>
      <c r="N67" s="36"/>
      <c r="O67" s="36"/>
      <c r="P67" s="36"/>
      <c r="Q67" s="36"/>
      <c r="R67" s="36"/>
      <c r="S67" s="36"/>
      <c r="T67" s="36"/>
      <c r="U67" s="36"/>
      <c r="V67" s="36"/>
    </row>
    <row r="68" spans="1:22" ht="20.100000000000001" customHeight="1" x14ac:dyDescent="0.25">
      <c r="A68" s="45" t="s">
        <v>43</v>
      </c>
      <c r="B68" s="14"/>
      <c r="C68" s="18">
        <v>1</v>
      </c>
      <c r="D68" s="40">
        <v>0</v>
      </c>
      <c r="E68" s="19">
        <f t="shared" si="1"/>
        <v>1</v>
      </c>
      <c r="F68" s="11"/>
      <c r="G68" s="40">
        <v>0</v>
      </c>
      <c r="H68" s="40">
        <v>0</v>
      </c>
      <c r="I68" s="11"/>
      <c r="J68" s="40">
        <v>0</v>
      </c>
      <c r="K68" s="12"/>
      <c r="L68" s="1"/>
      <c r="M68" s="51"/>
    </row>
    <row r="69" spans="1:22" ht="20.100000000000001" customHeight="1" x14ac:dyDescent="0.25">
      <c r="A69" s="44" t="s">
        <v>29</v>
      </c>
      <c r="B69" s="14"/>
      <c r="C69" s="20">
        <v>2</v>
      </c>
      <c r="D69" s="46">
        <v>0</v>
      </c>
      <c r="E69" s="43">
        <f t="shared" si="1"/>
        <v>2</v>
      </c>
      <c r="F69" s="11"/>
      <c r="G69" s="20">
        <v>1</v>
      </c>
      <c r="H69" s="20">
        <v>0</v>
      </c>
      <c r="I69" s="11"/>
      <c r="J69" s="20">
        <v>1</v>
      </c>
      <c r="K69" s="12"/>
      <c r="L69" s="1"/>
      <c r="M69" s="51"/>
    </row>
    <row r="70" spans="1:22" ht="20.100000000000001" customHeight="1" x14ac:dyDescent="0.25">
      <c r="A70" s="39" t="s">
        <v>30</v>
      </c>
      <c r="B70" s="14"/>
      <c r="C70" s="18">
        <v>3</v>
      </c>
      <c r="D70" s="40">
        <v>0</v>
      </c>
      <c r="E70" s="19">
        <f t="shared" si="1"/>
        <v>3</v>
      </c>
      <c r="F70" s="11"/>
      <c r="G70" s="40">
        <v>0</v>
      </c>
      <c r="H70" s="40">
        <v>0</v>
      </c>
      <c r="I70" s="11"/>
      <c r="J70" s="40">
        <v>0</v>
      </c>
      <c r="K70" s="12"/>
      <c r="L70" s="1"/>
      <c r="M70" s="51"/>
    </row>
    <row r="71" spans="1:22" ht="20.100000000000001" customHeight="1" x14ac:dyDescent="0.25">
      <c r="A71" s="41" t="s">
        <v>44</v>
      </c>
      <c r="B71" s="14"/>
      <c r="C71" s="20">
        <v>0</v>
      </c>
      <c r="D71" s="46">
        <v>0</v>
      </c>
      <c r="E71" s="43">
        <v>0</v>
      </c>
      <c r="F71" s="11"/>
      <c r="G71" s="20">
        <v>0</v>
      </c>
      <c r="H71" s="20">
        <v>0</v>
      </c>
      <c r="I71" s="11"/>
      <c r="J71" s="20">
        <v>0</v>
      </c>
      <c r="K71" s="12"/>
      <c r="L71" s="1"/>
    </row>
    <row r="72" spans="1:22" ht="20.100000000000001" customHeight="1" x14ac:dyDescent="0.25">
      <c r="A72" s="39" t="s">
        <v>32</v>
      </c>
      <c r="B72" s="14"/>
      <c r="C72" s="18">
        <v>0</v>
      </c>
      <c r="D72" s="40">
        <v>0</v>
      </c>
      <c r="E72" s="19">
        <f>C72-D72</f>
        <v>0</v>
      </c>
      <c r="F72" s="11"/>
      <c r="G72" s="18">
        <v>0</v>
      </c>
      <c r="H72" s="18">
        <v>0</v>
      </c>
      <c r="I72" s="11"/>
      <c r="J72" s="18">
        <v>0</v>
      </c>
      <c r="K72" s="12"/>
      <c r="L72" s="1"/>
    </row>
    <row r="73" spans="1:22" ht="20.100000000000001" customHeight="1" x14ac:dyDescent="0.25">
      <c r="A73" s="44" t="s">
        <v>33</v>
      </c>
      <c r="B73" s="14"/>
      <c r="C73" s="20">
        <v>1</v>
      </c>
      <c r="D73" s="46">
        <v>2</v>
      </c>
      <c r="E73" s="43">
        <f t="shared" si="1"/>
        <v>-1</v>
      </c>
      <c r="F73" s="11"/>
      <c r="G73" s="20">
        <v>0</v>
      </c>
      <c r="H73" s="20">
        <v>0</v>
      </c>
      <c r="I73" s="11"/>
      <c r="J73" s="20">
        <v>0</v>
      </c>
      <c r="K73" s="12"/>
      <c r="L73" s="1"/>
      <c r="M73" s="51"/>
    </row>
    <row r="74" spans="1:22" ht="20.100000000000001" customHeight="1" x14ac:dyDescent="0.25">
      <c r="A74" s="39" t="s">
        <v>45</v>
      </c>
      <c r="B74" s="14"/>
      <c r="C74" s="18">
        <v>3</v>
      </c>
      <c r="D74" s="40">
        <v>4</v>
      </c>
      <c r="E74" s="19">
        <f t="shared" si="1"/>
        <v>-1</v>
      </c>
      <c r="F74" s="11"/>
      <c r="G74" s="40">
        <v>0</v>
      </c>
      <c r="H74" s="40">
        <v>0</v>
      </c>
      <c r="I74" s="11"/>
      <c r="J74" s="40">
        <v>1</v>
      </c>
      <c r="K74" s="12"/>
      <c r="L74" s="1"/>
      <c r="M74" s="51"/>
    </row>
    <row r="75" spans="1:22" ht="20.100000000000001" customHeight="1" x14ac:dyDescent="0.25">
      <c r="A75" s="41" t="s">
        <v>34</v>
      </c>
      <c r="B75" s="14"/>
      <c r="C75" s="15">
        <v>1</v>
      </c>
      <c r="D75" s="42">
        <v>0</v>
      </c>
      <c r="E75" s="16">
        <f t="shared" si="1"/>
        <v>1</v>
      </c>
      <c r="F75" s="11"/>
      <c r="G75" s="42">
        <v>0</v>
      </c>
      <c r="H75" s="42">
        <v>0</v>
      </c>
      <c r="I75" s="11"/>
      <c r="J75" s="42">
        <v>0</v>
      </c>
      <c r="K75" s="12"/>
      <c r="L75" s="1"/>
      <c r="M75" s="51"/>
    </row>
    <row r="76" spans="1:22" ht="20.100000000000001" customHeight="1" x14ac:dyDescent="0.25">
      <c r="A76" s="21" t="s">
        <v>46</v>
      </c>
      <c r="B76" s="22"/>
      <c r="C76" s="23">
        <f>SUM(C58:C75)</f>
        <v>32</v>
      </c>
      <c r="D76" s="23">
        <f>SUM(D58:D75)</f>
        <v>45</v>
      </c>
      <c r="E76" s="24">
        <f>SUM(E58:E75)</f>
        <v>-13</v>
      </c>
      <c r="F76" s="25"/>
      <c r="G76" s="23">
        <f>SUM(G58:G75)</f>
        <v>5</v>
      </c>
      <c r="H76" s="23">
        <f>SUM(H58:H75)</f>
        <v>2</v>
      </c>
      <c r="I76" s="25"/>
      <c r="J76" s="23">
        <f>SUM(J58:J75)</f>
        <v>6</v>
      </c>
      <c r="K76" s="12"/>
      <c r="L76" s="1"/>
    </row>
    <row r="77" spans="1:22" s="28" customFormat="1" x14ac:dyDescent="0.25">
      <c r="A77" s="65" t="s">
        <v>15</v>
      </c>
      <c r="B77" s="65"/>
      <c r="C77" s="65"/>
      <c r="D77" s="65"/>
      <c r="E77" s="65"/>
      <c r="F77" s="65"/>
      <c r="G77" s="65"/>
      <c r="H77" s="65"/>
      <c r="I77" s="65"/>
      <c r="J77" s="65"/>
      <c r="K77" s="12"/>
      <c r="L77" s="1"/>
    </row>
    <row r="78" spans="1:22" s="28" customFormat="1" x14ac:dyDescent="0.25">
      <c r="A78" s="66" t="s">
        <v>47</v>
      </c>
      <c r="B78" s="66"/>
      <c r="C78" s="66"/>
      <c r="D78" s="66"/>
      <c r="E78" s="66"/>
      <c r="F78" s="66"/>
      <c r="G78" s="66"/>
      <c r="H78" s="66"/>
      <c r="I78" s="66"/>
      <c r="J78" s="66"/>
      <c r="K78" s="12"/>
      <c r="L78" s="1"/>
    </row>
    <row r="79" spans="1:22" s="28" customFormat="1" x14ac:dyDescent="0.25">
      <c r="A79" s="67"/>
      <c r="B79" s="67"/>
      <c r="C79" s="67"/>
      <c r="D79" s="67"/>
      <c r="E79" s="67"/>
      <c r="F79" s="67"/>
      <c r="G79" s="67"/>
      <c r="H79" s="67"/>
      <c r="I79" s="67"/>
      <c r="J79" s="67"/>
      <c r="K79" s="12"/>
      <c r="L79" s="1"/>
    </row>
    <row r="80" spans="1:22" s="28" customFormat="1" x14ac:dyDescent="0.25">
      <c r="A80" s="52"/>
      <c r="B80" s="52"/>
      <c r="C80" s="52"/>
      <c r="D80" s="52"/>
      <c r="E80" s="52"/>
      <c r="F80" s="52"/>
      <c r="G80" s="52"/>
      <c r="H80" s="53"/>
      <c r="I80" s="52"/>
      <c r="J80" s="52"/>
      <c r="K80" s="12"/>
      <c r="L80" s="1"/>
    </row>
    <row r="81" spans="1:22" ht="15.75" customHeight="1" x14ac:dyDescent="0.25">
      <c r="A81" s="68" t="s">
        <v>48</v>
      </c>
      <c r="B81" s="68"/>
      <c r="C81" s="68"/>
      <c r="D81" s="68"/>
      <c r="E81" s="68"/>
      <c r="F81" s="68"/>
      <c r="G81" s="68"/>
      <c r="H81" s="68"/>
      <c r="I81" s="68"/>
      <c r="J81" s="68"/>
      <c r="K81" s="12"/>
      <c r="L81" s="1"/>
    </row>
    <row r="82" spans="1:22" s="34" customFormat="1" ht="15" customHeight="1" x14ac:dyDescent="0.25">
      <c r="A82" s="33"/>
      <c r="B82" s="33"/>
      <c r="C82" s="33"/>
      <c r="D82" s="33"/>
      <c r="E82" s="33"/>
      <c r="F82" s="33"/>
      <c r="G82" s="33"/>
      <c r="H82" s="33"/>
      <c r="I82" s="33"/>
      <c r="J82" s="33"/>
      <c r="K82" s="12"/>
      <c r="L82" s="1"/>
    </row>
    <row r="83" spans="1:22" s="36" customFormat="1" ht="15.75" customHeight="1" x14ac:dyDescent="0.25">
      <c r="A83" s="35" t="str">
        <f>"In "&amp;C87&amp;" through "&amp;G8&amp;", "&amp;D100&amp;" consumers have transitioned from Sonoma Developmental Center (SDC) to the community."</f>
        <v>In Fiscal Year 2017-18 through May 2018, 145 consumers have transitioned from Sonoma Developmental Center (SDC) to the community.</v>
      </c>
      <c r="B83" s="35"/>
      <c r="C83" s="35"/>
      <c r="D83" s="35"/>
      <c r="E83" s="35"/>
      <c r="F83" s="35"/>
      <c r="G83" s="35"/>
      <c r="H83" s="35"/>
      <c r="I83" s="35"/>
      <c r="J83" s="35"/>
      <c r="K83" s="12"/>
      <c r="L83" s="1"/>
    </row>
    <row r="84" spans="1:22" s="34" customFormat="1" x14ac:dyDescent="0.25">
      <c r="A84" s="33"/>
      <c r="B84" s="33"/>
      <c r="C84" s="33"/>
      <c r="D84" s="33"/>
      <c r="E84" s="33"/>
      <c r="F84" s="33"/>
      <c r="G84" s="33"/>
      <c r="H84" s="33"/>
      <c r="I84" s="33"/>
      <c r="J84" s="33"/>
      <c r="K84" s="12"/>
      <c r="L84" s="1"/>
    </row>
    <row r="85" spans="1:22" s="36" customFormat="1" ht="30" customHeight="1" x14ac:dyDescent="0.25">
      <c r="A85" s="69" t="str">
        <f>IF(H100=1,IF(G100=1,"In "&amp;G8&amp;", "&amp;H100&amp;" consumer from SDC transitioned to the community. In the previous month, Regional Centers (RCs) had projected that "&amp;G100&amp;" consumer from SDC would transition to the community in "&amp;G87&amp;". The projected placements that did not occur this month was due to one home that was not ready for transitions as scheduled.","In "&amp;G8&amp;", "&amp;H100&amp;" consumer from SDC transitioned to the community. In the previous month, Regional Centers (RCs) had projected that "&amp;G100&amp;" consumers from SDC would transition to the community in "&amp;G87&amp;". The projected placements that did not occur this month was due to one home that was not ready for transitions as scheduled."),IF(G100=1,"In "&amp;G87&amp;", "&amp;H100&amp;" consumers from SDC transitioned to the community. In the previous month, Regional Centers (RCs) had projected that "&amp;G100&amp;" consumer from SDC would transition to the community in "&amp;G87&amp;". The projected placements that did not occur this month was due to one home that was not ready for transitions as scheduled.","In "&amp;G87&amp;", "&amp;H100&amp;" consumers from SDC transitioned to the community. In the previous month, Regional Centers (RCs) had projected that "&amp;G100&amp;" consumers from SDC would transition to the community in "&amp;G87&amp;". The projected placement that did not occur this month was due to one home that was not ready for transitions as scheduled."))</f>
        <v>In May 2018, 13 consumers from SDC transitioned to the community. In the previous month, Regional Centers (RCs) had projected that 14 consumers from SDC would transition to the community in May 2018. The projected placement that did not occur this month was due to one home that was not ready for transitions as scheduled.</v>
      </c>
      <c r="B85" s="69"/>
      <c r="C85" s="69"/>
      <c r="D85" s="69"/>
      <c r="E85" s="69"/>
      <c r="F85" s="69"/>
      <c r="G85" s="69"/>
      <c r="H85" s="69"/>
      <c r="I85" s="69"/>
      <c r="J85" s="69"/>
      <c r="K85" s="12"/>
      <c r="L85"/>
    </row>
    <row r="86" spans="1:22" s="34" customFormat="1" x14ac:dyDescent="0.25">
      <c r="A86" s="38"/>
      <c r="B86" s="38"/>
      <c r="C86" s="38"/>
      <c r="D86" s="38"/>
      <c r="E86" s="38"/>
      <c r="F86" s="38"/>
      <c r="G86" s="38"/>
      <c r="H86" s="38"/>
      <c r="I86" s="38"/>
      <c r="J86" s="38"/>
      <c r="K86" s="12"/>
      <c r="L86"/>
    </row>
    <row r="87" spans="1:22" s="1" customFormat="1" ht="20.100000000000001" customHeight="1" x14ac:dyDescent="0.25">
      <c r="A87" s="59" t="s">
        <v>19</v>
      </c>
      <c r="B87" s="8"/>
      <c r="C87" s="60" t="s">
        <v>5</v>
      </c>
      <c r="D87" s="61"/>
      <c r="E87" s="62"/>
      <c r="F87" s="8"/>
      <c r="G87" s="63" t="s">
        <v>3</v>
      </c>
      <c r="H87" s="64"/>
      <c r="I87" s="8"/>
      <c r="J87" s="9" t="s">
        <v>6</v>
      </c>
      <c r="K87" s="12"/>
      <c r="L87"/>
      <c r="M87" s="36"/>
      <c r="N87" s="36"/>
      <c r="O87" s="36"/>
      <c r="P87" s="36"/>
      <c r="Q87" s="36"/>
      <c r="R87" s="36"/>
      <c r="S87" s="36"/>
      <c r="T87" s="36"/>
      <c r="U87" s="36"/>
      <c r="V87" s="36"/>
    </row>
    <row r="88" spans="1:22" ht="33" customHeight="1" x14ac:dyDescent="0.25">
      <c r="A88" s="59"/>
      <c r="B88" s="10"/>
      <c r="C88" s="57" t="s">
        <v>7</v>
      </c>
      <c r="D88" s="57" t="str">
        <f>"Total Transitions Through May 2018"</f>
        <v>Total Transitions Through May 2018</v>
      </c>
      <c r="E88" s="57" t="s">
        <v>49</v>
      </c>
      <c r="F88" s="11"/>
      <c r="G88" s="57" t="s">
        <v>9</v>
      </c>
      <c r="H88" s="57" t="s">
        <v>10</v>
      </c>
      <c r="I88" s="11"/>
      <c r="J88" s="57" t="s">
        <v>9</v>
      </c>
      <c r="K88" s="12"/>
      <c r="L88" s="1"/>
      <c r="M88" s="34"/>
      <c r="N88" s="34"/>
      <c r="O88" s="34"/>
      <c r="P88" s="34"/>
      <c r="Q88" s="34"/>
      <c r="R88" s="34"/>
      <c r="S88" s="34"/>
      <c r="T88" s="34"/>
      <c r="U88" s="34"/>
      <c r="V88" s="34"/>
    </row>
    <row r="89" spans="1:22" ht="33" customHeight="1" x14ac:dyDescent="0.25">
      <c r="A89" s="59"/>
      <c r="B89" s="10"/>
      <c r="C89" s="57"/>
      <c r="D89" s="57"/>
      <c r="E89" s="57"/>
      <c r="F89" s="11"/>
      <c r="G89" s="57"/>
      <c r="H89" s="57"/>
      <c r="I89" s="11"/>
      <c r="J89" s="57"/>
      <c r="K89" s="12"/>
      <c r="L89" s="1"/>
      <c r="M89" s="34"/>
      <c r="N89" s="1"/>
      <c r="O89" s="34"/>
      <c r="P89" s="34"/>
      <c r="Q89" s="34"/>
      <c r="R89" s="34"/>
      <c r="S89" s="34"/>
      <c r="T89" s="34"/>
      <c r="U89" s="34"/>
      <c r="V89" s="34"/>
    </row>
    <row r="90" spans="1:22" ht="20.100000000000001" customHeight="1" x14ac:dyDescent="0.25">
      <c r="A90" s="39" t="s">
        <v>20</v>
      </c>
      <c r="B90" s="14"/>
      <c r="C90" s="18">
        <v>27</v>
      </c>
      <c r="D90" s="40">
        <v>31</v>
      </c>
      <c r="E90" s="19">
        <f>C90-D90</f>
        <v>-4</v>
      </c>
      <c r="F90" s="11"/>
      <c r="G90" s="40">
        <v>1</v>
      </c>
      <c r="H90" s="40">
        <v>0</v>
      </c>
      <c r="I90" s="11"/>
      <c r="J90" s="40">
        <v>0</v>
      </c>
      <c r="K90" s="12"/>
      <c r="L90" s="1"/>
      <c r="M90" s="34"/>
      <c r="N90" s="34"/>
      <c r="O90" s="34"/>
      <c r="P90" s="34"/>
      <c r="Q90" s="34"/>
      <c r="R90" s="34"/>
      <c r="S90" s="34"/>
      <c r="T90" s="34"/>
      <c r="U90" s="34"/>
      <c r="V90" s="34"/>
    </row>
    <row r="91" spans="1:22" ht="20.100000000000001" customHeight="1" x14ac:dyDescent="0.25">
      <c r="A91" s="44" t="s">
        <v>39</v>
      </c>
      <c r="B91" s="14"/>
      <c r="C91" s="15">
        <v>2</v>
      </c>
      <c r="D91" s="42">
        <v>2</v>
      </c>
      <c r="E91" s="16">
        <f t="shared" ref="E91:E99" si="2">C91-D91</f>
        <v>0</v>
      </c>
      <c r="F91" s="11"/>
      <c r="G91" s="42">
        <v>0</v>
      </c>
      <c r="H91" s="42">
        <v>0</v>
      </c>
      <c r="I91" s="11"/>
      <c r="J91" s="42">
        <v>0</v>
      </c>
      <c r="K91" s="12"/>
      <c r="L91" s="1"/>
      <c r="M91" s="34"/>
      <c r="N91" s="34"/>
      <c r="O91" s="34"/>
      <c r="P91" s="34"/>
      <c r="Q91" s="34"/>
      <c r="R91" s="34"/>
      <c r="S91" s="34"/>
      <c r="T91" s="34"/>
      <c r="U91" s="34"/>
      <c r="V91" s="34"/>
    </row>
    <row r="92" spans="1:22" ht="20.100000000000001" customHeight="1" x14ac:dyDescent="0.25">
      <c r="A92" s="39" t="s">
        <v>41</v>
      </c>
      <c r="B92" s="14"/>
      <c r="C92" s="18">
        <v>4</v>
      </c>
      <c r="D92" s="40">
        <v>4</v>
      </c>
      <c r="E92" s="19">
        <f t="shared" si="2"/>
        <v>0</v>
      </c>
      <c r="F92" s="11"/>
      <c r="G92" s="40">
        <v>0</v>
      </c>
      <c r="H92" s="40">
        <v>0</v>
      </c>
      <c r="I92" s="11"/>
      <c r="J92" s="40">
        <v>0</v>
      </c>
      <c r="K92" s="12"/>
      <c r="L92" s="1"/>
      <c r="M92" s="34"/>
      <c r="N92" s="34"/>
      <c r="O92" s="34"/>
      <c r="P92" s="34"/>
      <c r="Q92" s="34"/>
      <c r="R92" s="34"/>
      <c r="S92" s="34"/>
      <c r="T92" s="34"/>
      <c r="U92" s="34"/>
      <c r="V92" s="34"/>
    </row>
    <row r="93" spans="1:22" ht="20.100000000000001" customHeight="1" x14ac:dyDescent="0.25">
      <c r="A93" s="44" t="s">
        <v>23</v>
      </c>
      <c r="B93" s="14"/>
      <c r="C93" s="15">
        <v>30</v>
      </c>
      <c r="D93" s="42">
        <v>40</v>
      </c>
      <c r="E93" s="16">
        <f t="shared" si="2"/>
        <v>-10</v>
      </c>
      <c r="F93" s="11"/>
      <c r="G93" s="42">
        <v>3</v>
      </c>
      <c r="H93" s="42">
        <v>4</v>
      </c>
      <c r="I93" s="11"/>
      <c r="J93" s="42">
        <v>2</v>
      </c>
      <c r="K93" s="12"/>
      <c r="L93" s="1"/>
      <c r="M93" s="34"/>
      <c r="N93" s="34"/>
      <c r="O93" s="34"/>
      <c r="P93" s="34"/>
      <c r="Q93" s="34"/>
      <c r="R93" s="34"/>
      <c r="S93" s="34"/>
      <c r="T93" s="34"/>
      <c r="U93" s="34"/>
      <c r="V93" s="34"/>
    </row>
    <row r="94" spans="1:22" ht="20.100000000000001" customHeight="1" x14ac:dyDescent="0.25">
      <c r="A94" s="39" t="s">
        <v>50</v>
      </c>
      <c r="B94" s="14"/>
      <c r="C94" s="18">
        <v>57</v>
      </c>
      <c r="D94" s="40">
        <v>24</v>
      </c>
      <c r="E94" s="19">
        <f t="shared" si="2"/>
        <v>33</v>
      </c>
      <c r="F94" s="11"/>
      <c r="G94" s="40">
        <v>5</v>
      </c>
      <c r="H94" s="40">
        <v>6</v>
      </c>
      <c r="I94" s="11"/>
      <c r="J94" s="40">
        <v>9</v>
      </c>
      <c r="K94" s="12"/>
      <c r="L94" s="1"/>
      <c r="M94" s="34"/>
      <c r="N94" s="34"/>
      <c r="O94" s="34"/>
      <c r="P94" s="34"/>
      <c r="Q94" s="34"/>
      <c r="R94" s="34"/>
      <c r="S94" s="34"/>
      <c r="T94" s="34"/>
      <c r="U94" s="34"/>
      <c r="V94" s="34"/>
    </row>
    <row r="95" spans="1:22" ht="20.100000000000001" customHeight="1" x14ac:dyDescent="0.25">
      <c r="A95" s="44" t="s">
        <v>27</v>
      </c>
      <c r="B95" s="14"/>
      <c r="C95" s="15">
        <v>58</v>
      </c>
      <c r="D95" s="42">
        <v>41</v>
      </c>
      <c r="E95" s="16">
        <f t="shared" si="2"/>
        <v>17</v>
      </c>
      <c r="F95" s="11"/>
      <c r="G95" s="46">
        <v>5</v>
      </c>
      <c r="H95" s="46">
        <v>3</v>
      </c>
      <c r="I95" s="11"/>
      <c r="J95" s="42">
        <v>13</v>
      </c>
      <c r="K95" s="12"/>
      <c r="L95" s="1"/>
      <c r="M95" s="36"/>
      <c r="N95" s="36"/>
      <c r="O95" s="36"/>
      <c r="P95" s="36"/>
      <c r="Q95" s="36"/>
      <c r="R95" s="36"/>
      <c r="S95" s="36"/>
      <c r="T95" s="36"/>
      <c r="U95" s="36"/>
      <c r="V95" s="36"/>
    </row>
    <row r="96" spans="1:22" ht="20.100000000000001" customHeight="1" x14ac:dyDescent="0.25">
      <c r="A96" s="45" t="s">
        <v>43</v>
      </c>
      <c r="B96" s="14"/>
      <c r="C96" s="18">
        <v>2</v>
      </c>
      <c r="D96" s="40">
        <v>0</v>
      </c>
      <c r="E96" s="19">
        <f t="shared" si="2"/>
        <v>2</v>
      </c>
      <c r="F96" s="11"/>
      <c r="G96" s="40">
        <v>0</v>
      </c>
      <c r="H96" s="40">
        <v>0</v>
      </c>
      <c r="I96" s="11"/>
      <c r="J96" s="40">
        <v>0</v>
      </c>
      <c r="K96" s="12"/>
      <c r="L96" s="1"/>
      <c r="M96" s="34"/>
      <c r="N96" s="34"/>
      <c r="O96" s="34"/>
      <c r="P96" s="34"/>
      <c r="Q96" s="34"/>
      <c r="R96" s="34"/>
      <c r="S96" s="34"/>
      <c r="T96" s="34"/>
      <c r="U96" s="34"/>
      <c r="V96" s="34"/>
    </row>
    <row r="97" spans="1:22" ht="20.100000000000001" customHeight="1" x14ac:dyDescent="0.25">
      <c r="A97" s="44" t="s">
        <v>29</v>
      </c>
      <c r="B97" s="14"/>
      <c r="C97" s="15">
        <v>3</v>
      </c>
      <c r="D97" s="42">
        <v>3</v>
      </c>
      <c r="E97" s="16">
        <f t="shared" si="2"/>
        <v>0</v>
      </c>
      <c r="F97" s="11"/>
      <c r="G97" s="42">
        <v>0</v>
      </c>
      <c r="H97" s="42">
        <v>0</v>
      </c>
      <c r="I97" s="11"/>
      <c r="J97" s="42">
        <v>0</v>
      </c>
      <c r="K97" s="12"/>
      <c r="L97" s="1"/>
      <c r="M97" s="36"/>
      <c r="N97" s="36"/>
      <c r="O97" s="36"/>
      <c r="P97" s="36"/>
      <c r="Q97" s="36"/>
      <c r="R97" s="36"/>
      <c r="S97" s="36"/>
      <c r="T97" s="36"/>
      <c r="U97" s="36"/>
      <c r="V97" s="36"/>
    </row>
    <row r="98" spans="1:22" ht="20.100000000000001" customHeight="1" x14ac:dyDescent="0.25">
      <c r="A98" s="45" t="s">
        <v>33</v>
      </c>
      <c r="B98" s="14"/>
      <c r="C98" s="18">
        <v>0</v>
      </c>
      <c r="D98" s="40">
        <v>0</v>
      </c>
      <c r="E98" s="19">
        <f t="shared" si="2"/>
        <v>0</v>
      </c>
      <c r="F98" s="11"/>
      <c r="G98" s="40">
        <v>0</v>
      </c>
      <c r="H98" s="40">
        <v>0</v>
      </c>
      <c r="I98" s="11"/>
      <c r="J98" s="40">
        <v>0</v>
      </c>
      <c r="K98" s="12"/>
      <c r="L98" s="1"/>
      <c r="M98" s="51"/>
    </row>
    <row r="99" spans="1:22" ht="20.100000000000001" customHeight="1" x14ac:dyDescent="0.25">
      <c r="A99" s="41" t="s">
        <v>45</v>
      </c>
      <c r="B99" s="14"/>
      <c r="C99" s="18">
        <v>1</v>
      </c>
      <c r="D99" s="40">
        <v>0</v>
      </c>
      <c r="E99" s="19">
        <f t="shared" si="2"/>
        <v>1</v>
      </c>
      <c r="F99" s="11"/>
      <c r="G99" s="42">
        <v>0</v>
      </c>
      <c r="H99" s="42">
        <v>0</v>
      </c>
      <c r="I99" s="11"/>
      <c r="J99" s="42">
        <v>0</v>
      </c>
      <c r="K99" s="12"/>
      <c r="L99" s="1"/>
      <c r="M99" s="34"/>
      <c r="N99" s="34"/>
      <c r="O99" s="34"/>
      <c r="P99" s="34"/>
      <c r="Q99" s="34"/>
      <c r="R99" s="34"/>
      <c r="S99" s="34"/>
      <c r="T99" s="34"/>
      <c r="U99" s="34"/>
      <c r="V99" s="34"/>
    </row>
    <row r="100" spans="1:22" ht="20.100000000000001" customHeight="1" x14ac:dyDescent="0.25">
      <c r="A100" s="21" t="s">
        <v>46</v>
      </c>
      <c r="B100" s="22"/>
      <c r="C100" s="23">
        <f>SUM(C90:C99)</f>
        <v>184</v>
      </c>
      <c r="D100" s="23">
        <f>SUM(D90:D99)</f>
        <v>145</v>
      </c>
      <c r="E100" s="24">
        <f>SUM(E90:E99)</f>
        <v>39</v>
      </c>
      <c r="F100" s="25"/>
      <c r="G100" s="23">
        <f>SUM(G90:G99)</f>
        <v>14</v>
      </c>
      <c r="H100" s="23">
        <f>SUM(H90:H99)</f>
        <v>13</v>
      </c>
      <c r="I100" s="25"/>
      <c r="J100" s="23">
        <f>SUM(J90:J99)</f>
        <v>24</v>
      </c>
      <c r="K100" s="12"/>
      <c r="L100" s="1"/>
      <c r="O100" s="34"/>
      <c r="P100" s="34"/>
      <c r="Q100" s="34"/>
      <c r="R100" s="34"/>
      <c r="S100" s="34"/>
      <c r="T100" s="34"/>
      <c r="U100" s="34"/>
      <c r="V100" s="34"/>
    </row>
    <row r="101" spans="1:22" s="28" customFormat="1" x14ac:dyDescent="0.25">
      <c r="A101" s="26" t="s">
        <v>15</v>
      </c>
      <c r="B101" s="26"/>
      <c r="C101" s="26"/>
      <c r="D101" s="26"/>
      <c r="E101" s="26"/>
      <c r="F101" s="26"/>
      <c r="G101" s="26"/>
      <c r="H101" s="26"/>
      <c r="I101" s="26"/>
      <c r="J101" s="26"/>
      <c r="K101" s="12"/>
      <c r="L101" s="1"/>
      <c r="M101" s="36"/>
      <c r="N101" s="36"/>
      <c r="O101" s="36"/>
      <c r="P101" s="36"/>
      <c r="Q101" s="36"/>
      <c r="R101" s="36"/>
      <c r="S101" s="36"/>
      <c r="T101" s="36"/>
      <c r="U101" s="36"/>
      <c r="V101" s="36"/>
    </row>
    <row r="102" spans="1:22" s="28" customFormat="1" ht="15" customHeight="1" x14ac:dyDescent="0.25">
      <c r="A102" s="58" t="s">
        <v>51</v>
      </c>
      <c r="B102" s="58"/>
      <c r="C102" s="58"/>
      <c r="D102" s="58"/>
      <c r="E102" s="58"/>
      <c r="F102" s="58"/>
      <c r="G102" s="58"/>
      <c r="H102" s="58"/>
      <c r="I102" s="58"/>
      <c r="J102" s="58"/>
      <c r="K102" s="12"/>
      <c r="L102" s="1"/>
      <c r="M102" s="34"/>
      <c r="N102" s="34"/>
      <c r="O102" s="34"/>
      <c r="P102" s="34"/>
      <c r="Q102" s="34"/>
      <c r="R102" s="34"/>
      <c r="S102" s="34"/>
      <c r="T102" s="34"/>
      <c r="U102" s="34"/>
      <c r="V102" s="34"/>
    </row>
    <row r="103" spans="1:22" s="28" customFormat="1" x14ac:dyDescent="0.25">
      <c r="A103" s="54"/>
      <c r="B103" s="48"/>
      <c r="C103" s="48"/>
      <c r="D103" s="48"/>
      <c r="E103" s="48"/>
      <c r="F103" s="48"/>
      <c r="G103" s="48"/>
      <c r="H103" s="48"/>
      <c r="I103" s="48"/>
      <c r="J103" s="48"/>
      <c r="K103" s="12"/>
      <c r="L103" s="1"/>
    </row>
    <row r="104" spans="1:22" s="7" customFormat="1" x14ac:dyDescent="0.25">
      <c r="B104" s="55"/>
      <c r="C104" s="55"/>
      <c r="D104" s="55"/>
      <c r="E104" s="55"/>
      <c r="F104" s="55"/>
      <c r="G104" s="55"/>
      <c r="H104" s="55"/>
      <c r="I104" s="55"/>
      <c r="J104" s="55"/>
      <c r="K104" s="12"/>
      <c r="L104" s="1"/>
      <c r="M104" s="36"/>
      <c r="N104" s="36"/>
      <c r="O104" s="36"/>
      <c r="P104" s="36"/>
      <c r="Q104" s="36"/>
      <c r="R104" s="36"/>
      <c r="S104" s="36"/>
      <c r="T104" s="36"/>
      <c r="U104" s="36"/>
      <c r="V104" s="36"/>
    </row>
    <row r="105" spans="1:22" x14ac:dyDescent="0.25">
      <c r="D105" s="12"/>
      <c r="E105" s="12"/>
      <c r="H105" s="12"/>
      <c r="K105" s="12"/>
      <c r="L105" s="1"/>
      <c r="M105"/>
      <c r="N105"/>
      <c r="O105"/>
      <c r="P105"/>
      <c r="Q105"/>
      <c r="R105"/>
      <c r="S105"/>
    </row>
    <row r="106" spans="1:22" x14ac:dyDescent="0.25">
      <c r="D106" s="12"/>
      <c r="E106" s="12"/>
      <c r="H106" s="12"/>
      <c r="K106" s="12"/>
      <c r="L106" s="1"/>
      <c r="M106"/>
      <c r="N106"/>
      <c r="O106"/>
      <c r="P106"/>
      <c r="Q106"/>
      <c r="R106"/>
      <c r="S106"/>
    </row>
  </sheetData>
  <mergeCells count="50">
    <mergeCell ref="A1:J1"/>
    <mergeCell ref="A2:J2"/>
    <mergeCell ref="A4:J4"/>
    <mergeCell ref="A6:J6"/>
    <mergeCell ref="A8:A10"/>
    <mergeCell ref="C8:E8"/>
    <mergeCell ref="G8:H8"/>
    <mergeCell ref="C9:C10"/>
    <mergeCell ref="D9:D10"/>
    <mergeCell ref="E9:E10"/>
    <mergeCell ref="A53:J53"/>
    <mergeCell ref="G9:G10"/>
    <mergeCell ref="H9:H10"/>
    <mergeCell ref="J9:J10"/>
    <mergeCell ref="A19:J19"/>
    <mergeCell ref="A23:J23"/>
    <mergeCell ref="A25:A27"/>
    <mergeCell ref="C25:E25"/>
    <mergeCell ref="G25:H25"/>
    <mergeCell ref="C26:C27"/>
    <mergeCell ref="D26:D27"/>
    <mergeCell ref="E26:E27"/>
    <mergeCell ref="G26:G27"/>
    <mergeCell ref="H26:H27"/>
    <mergeCell ref="J26:J27"/>
    <mergeCell ref="A49:J49"/>
    <mergeCell ref="A85:J85"/>
    <mergeCell ref="A55:A57"/>
    <mergeCell ref="C55:E55"/>
    <mergeCell ref="G55:H55"/>
    <mergeCell ref="C56:C57"/>
    <mergeCell ref="D56:D57"/>
    <mergeCell ref="E56:E57"/>
    <mergeCell ref="G56:G57"/>
    <mergeCell ref="H56:H57"/>
    <mergeCell ref="J56:J57"/>
    <mergeCell ref="A77:J77"/>
    <mergeCell ref="A78:J78"/>
    <mergeCell ref="A79:J79"/>
    <mergeCell ref="A81:J81"/>
    <mergeCell ref="J88:J89"/>
    <mergeCell ref="A102:J102"/>
    <mergeCell ref="A87:A89"/>
    <mergeCell ref="C87:E87"/>
    <mergeCell ref="G87:H87"/>
    <mergeCell ref="C88:C89"/>
    <mergeCell ref="D88:D89"/>
    <mergeCell ref="E88:E89"/>
    <mergeCell ref="G88:G89"/>
    <mergeCell ref="H88:H89"/>
  </mergeCells>
  <pageMargins left="0.25" right="0.25" top="0.5" bottom="0.5" header="0.3" footer="0.3"/>
  <pageSetup scale="76" fitToHeight="0" orientation="landscape" r:id="rId1"/>
  <headerFooter>
    <oddHeader>&amp;L&amp;9Department of Developmental Services (DDS)&amp;RJune 13, 2018</oddHeader>
    <oddFooter>&amp;C&amp;P</oddFooter>
  </headerFooter>
  <rowBreaks count="3" manualBreakCount="3">
    <brk id="18" max="16383" man="1"/>
    <brk id="48"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May 2018</vt:lpstr>
      <vt:lpstr>'May 2018'!Print_Area</vt:lpstr>
      <vt:lpstr>'May 2018'!Print_Titles</vt:lpstr>
    </vt:vector>
  </TitlesOfParts>
  <Company>Dept.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2018-07-04T00:26:15Z</cp:lastPrinted>
  <dcterms:created xsi:type="dcterms:W3CDTF">2018-07-04T00:17:45Z</dcterms:created>
  <dcterms:modified xsi:type="dcterms:W3CDTF">2018-07-09T16:22:19Z</dcterms:modified>
</cp:coreProperties>
</file>