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Perez\Desktop\New Worksheet\"/>
    </mc:Choice>
  </mc:AlternateContent>
  <xr:revisionPtr revIDLastSave="0" documentId="13_ncr:1_{60ED0992-B98D-49EB-83A2-EBE40F755377}" xr6:coauthVersionLast="47" xr6:coauthVersionMax="47" xr10:uidLastSave="{00000000-0000-0000-0000-000000000000}"/>
  <workbookProtection workbookAlgorithmName="SHA-512" workbookHashValue="mb8ZAP/a+KnVAkPG+Qbr4Ng3GXZaCi5pgNlS6ysQyXeOQsWIam+R4jPF0/nPAmU7QO2X2Koq97AFt6z5GpfqnQ==" workbookSaltValue="BJj1NNCn6WDoTR5VUbg1Mg==" workbookSpinCount="100000" lockStructure="1"/>
  <bookViews>
    <workbookView xWindow="-2145" yWindow="-18120" windowWidth="29040" windowHeight="17520" tabRatio="829" xr2:uid="{4ABFAC02-2A23-4FA2-BF6A-796F5290F0A7}"/>
  </bookViews>
  <sheets>
    <sheet name="Incremental" sheetId="15" r:id="rId1"/>
    <sheet name="Comprehensive" sheetId="1" r:id="rId2"/>
    <sheet name="Drops" sheetId="2" state="hidden" r:id="rId3"/>
    <sheet name="Rates" sheetId="6" state="hidden" r:id="rId4"/>
    <sheet name="SC" sheetId="22" state="hidden" r:id="rId5"/>
    <sheet name="Wages" sheetId="17" state="hidden" r:id="rId6"/>
    <sheet name="BenRate" sheetId="18" state="hidden" r:id="rId7"/>
    <sheet name="WC" sheetId="19" state="hidden" r:id="rId8"/>
    <sheet name="OT" sheetId="21" state="hidden" r:id="rId9"/>
    <sheet name="PROD" sheetId="29" state="hidden" r:id="rId10"/>
  </sheets>
  <definedNames>
    <definedName name="_xlcn.LinkedTable_dim_SIS_Clients1" hidden="1">#REF!</definedName>
    <definedName name="_xlcn.LinkedTable_dim_Srvc_Map1" hidden="1">#REF!</definedName>
    <definedName name="_xlnm.Database">#REF!</definedName>
    <definedName name="_xlnm.Print_Area" localSheetId="1">Comprehensive!$A$1:$D$93</definedName>
    <definedName name="_xlnm.Print_Area" localSheetId="0">Incremental!$A$1:$G$36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4" i="18" l="1"/>
  <c r="A214" i="17"/>
  <c r="A214" i="22"/>
  <c r="G23" i="15" l="1"/>
  <c r="A213" i="29"/>
  <c r="A212" i="29"/>
  <c r="A211" i="29"/>
  <c r="A210" i="29"/>
  <c r="A209" i="29"/>
  <c r="A208" i="29"/>
  <c r="A207" i="29"/>
  <c r="A206" i="29"/>
  <c r="A205" i="29"/>
  <c r="A204" i="29"/>
  <c r="A203" i="29"/>
  <c r="A202" i="29"/>
  <c r="A201" i="29"/>
  <c r="A200" i="29"/>
  <c r="A199" i="29"/>
  <c r="A198" i="29"/>
  <c r="A197" i="29"/>
  <c r="A196" i="29"/>
  <c r="A195" i="29"/>
  <c r="A194" i="29"/>
  <c r="A193" i="29"/>
  <c r="A192" i="29"/>
  <c r="A191" i="29"/>
  <c r="A190" i="29"/>
  <c r="A189" i="29"/>
  <c r="A188" i="29"/>
  <c r="A187" i="29"/>
  <c r="A186" i="29"/>
  <c r="A185" i="29"/>
  <c r="A184" i="29"/>
  <c r="A183" i="29"/>
  <c r="A182" i="29"/>
  <c r="A181" i="29"/>
  <c r="A180" i="29"/>
  <c r="A179" i="29"/>
  <c r="A178" i="29"/>
  <c r="A177" i="29"/>
  <c r="A176" i="29"/>
  <c r="A175" i="29"/>
  <c r="A174" i="29"/>
  <c r="A173" i="29"/>
  <c r="A172" i="29"/>
  <c r="A171" i="29"/>
  <c r="A170" i="29"/>
  <c r="A169" i="29"/>
  <c r="A168" i="29"/>
  <c r="A167" i="29"/>
  <c r="A166" i="29"/>
  <c r="A165" i="29"/>
  <c r="A164" i="29"/>
  <c r="A163" i="29"/>
  <c r="A162" i="29"/>
  <c r="A161" i="29"/>
  <c r="A160" i="29"/>
  <c r="A159" i="29"/>
  <c r="A158" i="29"/>
  <c r="A157" i="29"/>
  <c r="A156" i="29"/>
  <c r="A155" i="29"/>
  <c r="A154" i="29"/>
  <c r="A153" i="29"/>
  <c r="A152" i="29"/>
  <c r="A151" i="29"/>
  <c r="A150" i="29"/>
  <c r="A149" i="29"/>
  <c r="A148" i="29"/>
  <c r="A147" i="29"/>
  <c r="A146" i="29"/>
  <c r="A145" i="29"/>
  <c r="A144" i="29"/>
  <c r="A143" i="29"/>
  <c r="A142" i="29"/>
  <c r="A141" i="29"/>
  <c r="A140" i="29"/>
  <c r="A139" i="29"/>
  <c r="A138" i="29"/>
  <c r="A137" i="29"/>
  <c r="A136" i="29"/>
  <c r="A135" i="29"/>
  <c r="A134" i="29"/>
  <c r="A133" i="29"/>
  <c r="A132" i="29"/>
  <c r="A131" i="29"/>
  <c r="A130" i="29"/>
  <c r="A129" i="29"/>
  <c r="A128" i="29"/>
  <c r="A127" i="29"/>
  <c r="A126" i="29"/>
  <c r="A125" i="29"/>
  <c r="A124" i="29"/>
  <c r="A123" i="29"/>
  <c r="A122" i="29"/>
  <c r="A121" i="29"/>
  <c r="A120" i="29"/>
  <c r="A119" i="29"/>
  <c r="A118" i="29"/>
  <c r="A117" i="29"/>
  <c r="A116" i="29"/>
  <c r="A115" i="29"/>
  <c r="A114" i="29"/>
  <c r="A113" i="29"/>
  <c r="A112" i="29"/>
  <c r="A111" i="29"/>
  <c r="A110" i="29"/>
  <c r="A109" i="29"/>
  <c r="A108" i="29"/>
  <c r="A107" i="29"/>
  <c r="A106" i="29"/>
  <c r="A105" i="29"/>
  <c r="A104" i="29"/>
  <c r="A103" i="29"/>
  <c r="A102" i="29"/>
  <c r="A101" i="29"/>
  <c r="A100" i="29"/>
  <c r="A99" i="29"/>
  <c r="A98" i="29"/>
  <c r="A97" i="29"/>
  <c r="A96" i="29"/>
  <c r="A95" i="29"/>
  <c r="A94" i="29"/>
  <c r="A93" i="29"/>
  <c r="A92" i="29"/>
  <c r="A91" i="29"/>
  <c r="A90" i="29"/>
  <c r="A89" i="29"/>
  <c r="A86" i="29"/>
  <c r="A85" i="29"/>
  <c r="A84" i="29"/>
  <c r="A83" i="29"/>
  <c r="A81" i="29"/>
  <c r="A80" i="29"/>
  <c r="A79" i="29"/>
  <c r="A78" i="29"/>
  <c r="A77" i="29"/>
  <c r="A76" i="29"/>
  <c r="A75" i="29"/>
  <c r="A74" i="29"/>
  <c r="A73" i="29"/>
  <c r="A72" i="29"/>
  <c r="A71" i="29"/>
  <c r="A70" i="29"/>
  <c r="A69" i="29"/>
  <c r="A68" i="29"/>
  <c r="A67" i="29"/>
  <c r="A66" i="29"/>
  <c r="A65" i="29"/>
  <c r="A64" i="29"/>
  <c r="A63" i="29"/>
  <c r="A62" i="29"/>
  <c r="A61" i="29"/>
  <c r="A60" i="29"/>
  <c r="A59" i="29"/>
  <c r="A58" i="29"/>
  <c r="A57" i="29"/>
  <c r="A56" i="29"/>
  <c r="A55" i="29"/>
  <c r="A54" i="29"/>
  <c r="A53" i="29"/>
  <c r="A52" i="29"/>
  <c r="A51" i="29"/>
  <c r="A50" i="29"/>
  <c r="A49" i="29"/>
  <c r="A48" i="29"/>
  <c r="A47" i="29"/>
  <c r="A46" i="29"/>
  <c r="A45" i="29"/>
  <c r="A44" i="29"/>
  <c r="A43" i="29"/>
  <c r="A42" i="29"/>
  <c r="A41" i="29"/>
  <c r="A40" i="29"/>
  <c r="A39" i="29"/>
  <c r="A38" i="29"/>
  <c r="A37" i="29"/>
  <c r="A36" i="29"/>
  <c r="A35" i="29"/>
  <c r="A34" i="29"/>
  <c r="A33" i="29"/>
  <c r="A32" i="29"/>
  <c r="A31" i="29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  <c r="A3" i="29"/>
  <c r="A2" i="29"/>
  <c r="A213" i="21"/>
  <c r="A212" i="21"/>
  <c r="A211" i="21"/>
  <c r="A210" i="21"/>
  <c r="A209" i="21"/>
  <c r="A208" i="21"/>
  <c r="A207" i="21"/>
  <c r="A206" i="21"/>
  <c r="A205" i="21"/>
  <c r="A204" i="21"/>
  <c r="A203" i="21"/>
  <c r="A202" i="21"/>
  <c r="A201" i="21"/>
  <c r="A200" i="21"/>
  <c r="A199" i="21"/>
  <c r="A198" i="21"/>
  <c r="A197" i="21"/>
  <c r="A196" i="21"/>
  <c r="A195" i="21"/>
  <c r="A194" i="21"/>
  <c r="A193" i="21"/>
  <c r="A192" i="21"/>
  <c r="A191" i="21"/>
  <c r="A190" i="21"/>
  <c r="A189" i="21"/>
  <c r="A188" i="21"/>
  <c r="A187" i="21"/>
  <c r="A186" i="21"/>
  <c r="A185" i="21"/>
  <c r="A184" i="21"/>
  <c r="A183" i="21"/>
  <c r="A182" i="21"/>
  <c r="A181" i="21"/>
  <c r="A180" i="21"/>
  <c r="A179" i="21"/>
  <c r="A178" i="21"/>
  <c r="A177" i="21"/>
  <c r="A176" i="21"/>
  <c r="A175" i="21"/>
  <c r="A174" i="21"/>
  <c r="A173" i="21"/>
  <c r="A172" i="21"/>
  <c r="A171" i="21"/>
  <c r="A170" i="21"/>
  <c r="A169" i="21"/>
  <c r="A168" i="21"/>
  <c r="A167" i="21"/>
  <c r="A166" i="21"/>
  <c r="A165" i="21"/>
  <c r="A164" i="21"/>
  <c r="A163" i="21"/>
  <c r="A162" i="21"/>
  <c r="A161" i="21"/>
  <c r="A160" i="21"/>
  <c r="A159" i="21"/>
  <c r="A158" i="21"/>
  <c r="A157" i="21"/>
  <c r="A156" i="21"/>
  <c r="A155" i="21"/>
  <c r="A154" i="21"/>
  <c r="A153" i="21"/>
  <c r="A152" i="21"/>
  <c r="A151" i="21"/>
  <c r="A150" i="21"/>
  <c r="A149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A105" i="21"/>
  <c r="A104" i="21"/>
  <c r="A103" i="21"/>
  <c r="A102" i="21"/>
  <c r="A101" i="21"/>
  <c r="A100" i="21"/>
  <c r="A99" i="21"/>
  <c r="A98" i="21"/>
  <c r="A97" i="21"/>
  <c r="A96" i="21"/>
  <c r="A95" i="21"/>
  <c r="A94" i="21"/>
  <c r="A93" i="21"/>
  <c r="A92" i="21"/>
  <c r="A91" i="21"/>
  <c r="A90" i="21"/>
  <c r="A89" i="21"/>
  <c r="A86" i="21"/>
  <c r="A85" i="21"/>
  <c r="A84" i="21"/>
  <c r="A83" i="21"/>
  <c r="A81" i="21"/>
  <c r="A80" i="21"/>
  <c r="A79" i="21"/>
  <c r="A78" i="21"/>
  <c r="A77" i="21"/>
  <c r="A76" i="21"/>
  <c r="A75" i="21"/>
  <c r="A74" i="21"/>
  <c r="A73" i="21"/>
  <c r="A72" i="21"/>
  <c r="A71" i="21"/>
  <c r="A70" i="21"/>
  <c r="A69" i="21"/>
  <c r="A68" i="21"/>
  <c r="A67" i="21"/>
  <c r="A66" i="21"/>
  <c r="A65" i="21"/>
  <c r="A64" i="21"/>
  <c r="A63" i="21"/>
  <c r="A62" i="21"/>
  <c r="A61" i="21"/>
  <c r="A60" i="21"/>
  <c r="A59" i="21"/>
  <c r="A58" i="21"/>
  <c r="A57" i="21"/>
  <c r="A56" i="21"/>
  <c r="A55" i="21"/>
  <c r="A54" i="21"/>
  <c r="A53" i="21"/>
  <c r="A52" i="21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A3" i="21"/>
  <c r="A2" i="21"/>
  <c r="A213" i="19"/>
  <c r="A212" i="19"/>
  <c r="A211" i="19"/>
  <c r="A210" i="19"/>
  <c r="A209" i="19"/>
  <c r="A208" i="19"/>
  <c r="A207" i="19"/>
  <c r="A206" i="19"/>
  <c r="A205" i="19"/>
  <c r="A204" i="19"/>
  <c r="A203" i="19"/>
  <c r="A202" i="19"/>
  <c r="A201" i="19"/>
  <c r="A200" i="19"/>
  <c r="A199" i="19"/>
  <c r="A198" i="19"/>
  <c r="A197" i="19"/>
  <c r="A196" i="19"/>
  <c r="A195" i="19"/>
  <c r="A194" i="19"/>
  <c r="A193" i="19"/>
  <c r="A192" i="19"/>
  <c r="A191" i="19"/>
  <c r="A190" i="19"/>
  <c r="A189" i="19"/>
  <c r="A188" i="19"/>
  <c r="A187" i="19"/>
  <c r="A186" i="19"/>
  <c r="A185" i="19"/>
  <c r="A184" i="19"/>
  <c r="A183" i="19"/>
  <c r="A182" i="19"/>
  <c r="A181" i="19"/>
  <c r="A180" i="19"/>
  <c r="A179" i="19"/>
  <c r="A178" i="19"/>
  <c r="A177" i="19"/>
  <c r="A176" i="19"/>
  <c r="A175" i="19"/>
  <c r="A174" i="19"/>
  <c r="A173" i="19"/>
  <c r="A172" i="19"/>
  <c r="A171" i="19"/>
  <c r="A170" i="19"/>
  <c r="A169" i="19"/>
  <c r="A168" i="19"/>
  <c r="A167" i="19"/>
  <c r="A166" i="19"/>
  <c r="A165" i="19"/>
  <c r="A164" i="19"/>
  <c r="A163" i="19"/>
  <c r="A162" i="19"/>
  <c r="A161" i="19"/>
  <c r="A160" i="19"/>
  <c r="A159" i="19"/>
  <c r="A158" i="19"/>
  <c r="A157" i="19"/>
  <c r="A156" i="19"/>
  <c r="A155" i="19"/>
  <c r="A154" i="19"/>
  <c r="A153" i="19"/>
  <c r="A152" i="19"/>
  <c r="A151" i="19"/>
  <c r="A150" i="19"/>
  <c r="A149" i="19"/>
  <c r="A148" i="19"/>
  <c r="A147" i="19"/>
  <c r="A146" i="19"/>
  <c r="A145" i="19"/>
  <c r="A144" i="19"/>
  <c r="A143" i="19"/>
  <c r="A142" i="19"/>
  <c r="A141" i="19"/>
  <c r="A140" i="19"/>
  <c r="A139" i="19"/>
  <c r="A138" i="19"/>
  <c r="A137" i="19"/>
  <c r="A136" i="19"/>
  <c r="A135" i="19"/>
  <c r="A134" i="19"/>
  <c r="A133" i="19"/>
  <c r="A132" i="19"/>
  <c r="A131" i="19"/>
  <c r="A130" i="19"/>
  <c r="A129" i="19"/>
  <c r="A128" i="19"/>
  <c r="A127" i="19"/>
  <c r="A126" i="19"/>
  <c r="A125" i="19"/>
  <c r="A124" i="19"/>
  <c r="A123" i="19"/>
  <c r="A122" i="19"/>
  <c r="A121" i="19"/>
  <c r="A120" i="19"/>
  <c r="A119" i="19"/>
  <c r="A118" i="19"/>
  <c r="A117" i="19"/>
  <c r="A116" i="19"/>
  <c r="A115" i="19"/>
  <c r="A114" i="19"/>
  <c r="A113" i="19"/>
  <c r="A112" i="19"/>
  <c r="A111" i="19"/>
  <c r="A110" i="19"/>
  <c r="A109" i="19"/>
  <c r="A108" i="19"/>
  <c r="A107" i="19"/>
  <c r="A106" i="19"/>
  <c r="A105" i="19"/>
  <c r="A104" i="19"/>
  <c r="A103" i="19"/>
  <c r="A102" i="19"/>
  <c r="A101" i="19"/>
  <c r="A100" i="19"/>
  <c r="A99" i="19"/>
  <c r="A98" i="19"/>
  <c r="A97" i="19"/>
  <c r="A96" i="19"/>
  <c r="A95" i="19"/>
  <c r="A94" i="19"/>
  <c r="A93" i="19"/>
  <c r="A92" i="19"/>
  <c r="A91" i="19"/>
  <c r="A90" i="19"/>
  <c r="A89" i="19"/>
  <c r="A86" i="19"/>
  <c r="A85" i="19"/>
  <c r="A84" i="19"/>
  <c r="A83" i="19"/>
  <c r="A81" i="19"/>
  <c r="A80" i="19"/>
  <c r="A79" i="19"/>
  <c r="A78" i="19"/>
  <c r="A77" i="19"/>
  <c r="A76" i="19"/>
  <c r="A75" i="19"/>
  <c r="A74" i="19"/>
  <c r="A73" i="19"/>
  <c r="A72" i="19"/>
  <c r="A71" i="19"/>
  <c r="A70" i="19"/>
  <c r="A69" i="19"/>
  <c r="A68" i="19"/>
  <c r="A67" i="19"/>
  <c r="A66" i="19"/>
  <c r="A65" i="19"/>
  <c r="A64" i="19"/>
  <c r="A63" i="19"/>
  <c r="A62" i="19"/>
  <c r="A61" i="19"/>
  <c r="A60" i="19"/>
  <c r="A59" i="19"/>
  <c r="A58" i="19"/>
  <c r="A57" i="19"/>
  <c r="A56" i="19"/>
  <c r="A55" i="19"/>
  <c r="A54" i="19"/>
  <c r="A53" i="19"/>
  <c r="A52" i="19"/>
  <c r="A51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3" i="19"/>
  <c r="A2" i="19"/>
  <c r="X206" i="17"/>
  <c r="W206" i="17"/>
  <c r="V206" i="17"/>
  <c r="U206" i="17"/>
  <c r="T206" i="17"/>
  <c r="K206" i="17"/>
  <c r="J206" i="17"/>
  <c r="I206" i="17"/>
  <c r="H206" i="17"/>
  <c r="G206" i="17"/>
  <c r="F206" i="17"/>
  <c r="A213" i="18"/>
  <c r="A212" i="18"/>
  <c r="A211" i="18"/>
  <c r="A210" i="18"/>
  <c r="A209" i="18"/>
  <c r="A208" i="18"/>
  <c r="A207" i="18"/>
  <c r="A206" i="18"/>
  <c r="A205" i="18"/>
  <c r="A204" i="18"/>
  <c r="A203" i="18"/>
  <c r="A202" i="18"/>
  <c r="A201" i="18"/>
  <c r="A200" i="18"/>
  <c r="A199" i="18"/>
  <c r="A198" i="18"/>
  <c r="A197" i="18"/>
  <c r="A196" i="18"/>
  <c r="A195" i="18"/>
  <c r="A194" i="18"/>
  <c r="A193" i="18"/>
  <c r="A192" i="18"/>
  <c r="A191" i="18"/>
  <c r="A190" i="18"/>
  <c r="A189" i="18"/>
  <c r="A188" i="18"/>
  <c r="A187" i="18"/>
  <c r="A186" i="18"/>
  <c r="A185" i="18"/>
  <c r="A184" i="18"/>
  <c r="A183" i="18"/>
  <c r="A182" i="18"/>
  <c r="A181" i="18"/>
  <c r="A180" i="18"/>
  <c r="A179" i="18"/>
  <c r="A178" i="18"/>
  <c r="A177" i="18"/>
  <c r="A176" i="18"/>
  <c r="A175" i="18"/>
  <c r="A174" i="18"/>
  <c r="A173" i="18"/>
  <c r="A172" i="18"/>
  <c r="A171" i="18"/>
  <c r="A170" i="18"/>
  <c r="A169" i="18"/>
  <c r="A168" i="18"/>
  <c r="A167" i="18"/>
  <c r="A166" i="18"/>
  <c r="A165" i="18"/>
  <c r="A164" i="18"/>
  <c r="A163" i="18"/>
  <c r="A162" i="18"/>
  <c r="A161" i="18"/>
  <c r="A160" i="18"/>
  <c r="A159" i="18"/>
  <c r="A158" i="18"/>
  <c r="A157" i="18"/>
  <c r="A156" i="18"/>
  <c r="A155" i="18"/>
  <c r="A154" i="18"/>
  <c r="A153" i="18"/>
  <c r="A152" i="18"/>
  <c r="A151" i="18"/>
  <c r="A150" i="18"/>
  <c r="A149" i="18"/>
  <c r="A148" i="18"/>
  <c r="A147" i="18"/>
  <c r="A146" i="18"/>
  <c r="A145" i="18"/>
  <c r="A144" i="18"/>
  <c r="A143" i="18"/>
  <c r="A142" i="18"/>
  <c r="A141" i="18"/>
  <c r="A140" i="18"/>
  <c r="A139" i="18"/>
  <c r="A138" i="18"/>
  <c r="A137" i="18"/>
  <c r="A136" i="18"/>
  <c r="A135" i="18"/>
  <c r="A134" i="18"/>
  <c r="A133" i="18"/>
  <c r="A132" i="18"/>
  <c r="A131" i="18"/>
  <c r="A130" i="18"/>
  <c r="A129" i="18"/>
  <c r="A128" i="18"/>
  <c r="A127" i="18"/>
  <c r="A126" i="18"/>
  <c r="A125" i="18"/>
  <c r="A124" i="18"/>
  <c r="A123" i="18"/>
  <c r="A122" i="18"/>
  <c r="A121" i="18"/>
  <c r="A120" i="18"/>
  <c r="A119" i="18"/>
  <c r="A118" i="18"/>
  <c r="A117" i="18"/>
  <c r="A116" i="18"/>
  <c r="A115" i="18"/>
  <c r="A114" i="18"/>
  <c r="A113" i="18"/>
  <c r="A112" i="18"/>
  <c r="A111" i="18"/>
  <c r="A110" i="18"/>
  <c r="A109" i="18"/>
  <c r="A108" i="18"/>
  <c r="A107" i="18"/>
  <c r="A106" i="18"/>
  <c r="A105" i="18"/>
  <c r="A104" i="18"/>
  <c r="A103" i="18"/>
  <c r="A10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6" i="18"/>
  <c r="A85" i="18"/>
  <c r="A84" i="18"/>
  <c r="A83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X218" i="17"/>
  <c r="X18" i="17" s="1"/>
  <c r="W218" i="17"/>
  <c r="W159" i="17" s="1"/>
  <c r="V218" i="17"/>
  <c r="V195" i="17" s="1"/>
  <c r="U218" i="17"/>
  <c r="U159" i="17" s="1"/>
  <c r="T218" i="17"/>
  <c r="T174" i="17" s="1"/>
  <c r="S218" i="17"/>
  <c r="S45" i="17" s="1"/>
  <c r="R218" i="17"/>
  <c r="R162" i="17" s="1"/>
  <c r="Q218" i="17"/>
  <c r="Q93" i="17" s="1"/>
  <c r="P218" i="17"/>
  <c r="P170" i="17" s="1"/>
  <c r="O218" i="17"/>
  <c r="O84" i="17" s="1"/>
  <c r="N218" i="17"/>
  <c r="N148" i="17" s="1"/>
  <c r="M218" i="17"/>
  <c r="M105" i="17" s="1"/>
  <c r="L218" i="17"/>
  <c r="L174" i="17" s="1"/>
  <c r="K218" i="17"/>
  <c r="K141" i="17" s="1"/>
  <c r="J218" i="17"/>
  <c r="J64" i="17" s="1"/>
  <c r="I218" i="17"/>
  <c r="I147" i="17" s="1"/>
  <c r="H218" i="17"/>
  <c r="H190" i="17" s="1"/>
  <c r="G218" i="17"/>
  <c r="G180" i="17" s="1"/>
  <c r="F218" i="17"/>
  <c r="F118" i="17" s="1"/>
  <c r="E218" i="17"/>
  <c r="E173" i="17" s="1"/>
  <c r="D218" i="17"/>
  <c r="D147" i="17" s="1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6" i="17"/>
  <c r="A85" i="17"/>
  <c r="A84" i="17"/>
  <c r="A83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2" i="17"/>
  <c r="A213" i="22"/>
  <c r="A212" i="22"/>
  <c r="A211" i="22"/>
  <c r="A210" i="22"/>
  <c r="A209" i="22"/>
  <c r="A208" i="22"/>
  <c r="A207" i="22"/>
  <c r="A206" i="22"/>
  <c r="A205" i="22"/>
  <c r="A204" i="22"/>
  <c r="A203" i="22"/>
  <c r="A202" i="22"/>
  <c r="A201" i="22"/>
  <c r="A200" i="22"/>
  <c r="A199" i="22"/>
  <c r="A198" i="22"/>
  <c r="A197" i="22"/>
  <c r="A196" i="22"/>
  <c r="A195" i="22"/>
  <c r="A194" i="22"/>
  <c r="A193" i="22"/>
  <c r="A192" i="22"/>
  <c r="A191" i="22"/>
  <c r="A190" i="22"/>
  <c r="A189" i="22"/>
  <c r="A188" i="22"/>
  <c r="A187" i="22"/>
  <c r="A186" i="22"/>
  <c r="A185" i="22"/>
  <c r="A184" i="22"/>
  <c r="A183" i="22"/>
  <c r="A182" i="22"/>
  <c r="A181" i="22"/>
  <c r="A180" i="22"/>
  <c r="A179" i="22"/>
  <c r="A178" i="22"/>
  <c r="A177" i="22"/>
  <c r="A176" i="22"/>
  <c r="A175" i="22"/>
  <c r="A174" i="22"/>
  <c r="A173" i="22"/>
  <c r="A172" i="22"/>
  <c r="A171" i="22"/>
  <c r="A170" i="22"/>
  <c r="A169" i="22"/>
  <c r="A168" i="22"/>
  <c r="A167" i="22"/>
  <c r="A166" i="22"/>
  <c r="A165" i="22"/>
  <c r="A164" i="22"/>
  <c r="A163" i="22"/>
  <c r="A162" i="22"/>
  <c r="A161" i="22"/>
  <c r="A160" i="22"/>
  <c r="A159" i="22"/>
  <c r="A158" i="22"/>
  <c r="A157" i="22"/>
  <c r="A156" i="22"/>
  <c r="A155" i="22"/>
  <c r="A154" i="22"/>
  <c r="A153" i="22"/>
  <c r="A152" i="22"/>
  <c r="A151" i="22"/>
  <c r="A150" i="22"/>
  <c r="A149" i="22"/>
  <c r="A148" i="22"/>
  <c r="A147" i="22"/>
  <c r="A146" i="22"/>
  <c r="A145" i="22"/>
  <c r="A144" i="22"/>
  <c r="A143" i="22"/>
  <c r="A142" i="22"/>
  <c r="A141" i="22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125" i="22"/>
  <c r="A124" i="22"/>
  <c r="A123" i="22"/>
  <c r="A122" i="22"/>
  <c r="A121" i="22"/>
  <c r="A120" i="22"/>
  <c r="A119" i="22"/>
  <c r="A118" i="22"/>
  <c r="A117" i="22"/>
  <c r="A116" i="22"/>
  <c r="A115" i="22"/>
  <c r="A114" i="22"/>
  <c r="A113" i="22"/>
  <c r="A112" i="22"/>
  <c r="A111" i="22"/>
  <c r="A110" i="22"/>
  <c r="A109" i="22"/>
  <c r="A108" i="22"/>
  <c r="A107" i="22"/>
  <c r="A106" i="22"/>
  <c r="A105" i="22"/>
  <c r="A104" i="22"/>
  <c r="A103" i="22"/>
  <c r="A102" i="22"/>
  <c r="A101" i="22"/>
  <c r="A100" i="22"/>
  <c r="A99" i="22"/>
  <c r="A98" i="22"/>
  <c r="A97" i="22"/>
  <c r="A96" i="22"/>
  <c r="A95" i="22"/>
  <c r="A94" i="22"/>
  <c r="A93" i="22"/>
  <c r="A92" i="22"/>
  <c r="A91" i="22"/>
  <c r="A90" i="22"/>
  <c r="A89" i="22"/>
  <c r="A88" i="22"/>
  <c r="A87" i="22"/>
  <c r="A86" i="22"/>
  <c r="A85" i="22"/>
  <c r="A84" i="22"/>
  <c r="A83" i="22"/>
  <c r="A82" i="22"/>
  <c r="A81" i="22"/>
  <c r="A80" i="22"/>
  <c r="A79" i="22"/>
  <c r="A78" i="22"/>
  <c r="A77" i="22"/>
  <c r="A76" i="22"/>
  <c r="A75" i="22"/>
  <c r="A74" i="22"/>
  <c r="A73" i="22"/>
  <c r="A72" i="22"/>
  <c r="A71" i="22"/>
  <c r="A70" i="22"/>
  <c r="A69" i="22"/>
  <c r="A68" i="22"/>
  <c r="A67" i="22"/>
  <c r="A66" i="22"/>
  <c r="A65" i="22"/>
  <c r="A64" i="22"/>
  <c r="A63" i="22"/>
  <c r="A62" i="22"/>
  <c r="A61" i="22"/>
  <c r="A60" i="22"/>
  <c r="A59" i="22"/>
  <c r="A58" i="22"/>
  <c r="A57" i="22"/>
  <c r="A56" i="22"/>
  <c r="A55" i="22"/>
  <c r="A54" i="22"/>
  <c r="A53" i="22"/>
  <c r="A52" i="22"/>
  <c r="A51" i="22"/>
  <c r="A50" i="22"/>
  <c r="A49" i="22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3" i="22"/>
  <c r="A2" i="22"/>
  <c r="D88" i="1"/>
  <c r="D83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34" i="1"/>
  <c r="C32" i="1"/>
  <c r="D32" i="1" s="1"/>
  <c r="C31" i="1"/>
  <c r="D31" i="1" s="1"/>
  <c r="C30" i="1"/>
  <c r="D30" i="1" s="1"/>
  <c r="D29" i="1"/>
  <c r="D28" i="1"/>
  <c r="D24" i="1"/>
  <c r="D19" i="1"/>
  <c r="D18" i="1"/>
  <c r="D17" i="1"/>
  <c r="D16" i="1"/>
  <c r="D15" i="1"/>
  <c r="D22" i="1" s="1"/>
  <c r="C5" i="1"/>
  <c r="C4" i="1"/>
  <c r="C3" i="1"/>
  <c r="F43" i="15"/>
  <c r="G37" i="15"/>
  <c r="F17" i="15"/>
  <c r="D17" i="15"/>
  <c r="F16" i="15"/>
  <c r="D16" i="15"/>
  <c r="F15" i="15"/>
  <c r="D15" i="15"/>
  <c r="D14" i="15"/>
  <c r="G14" i="15" s="1"/>
  <c r="Q206" i="17" l="1"/>
  <c r="R206" i="17"/>
  <c r="S206" i="17"/>
  <c r="D206" i="17"/>
  <c r="E206" i="17"/>
  <c r="L206" i="17"/>
  <c r="M206" i="17"/>
  <c r="N206" i="17"/>
  <c r="O206" i="17"/>
  <c r="P206" i="17"/>
  <c r="A87" i="29"/>
  <c r="A88" i="29"/>
  <c r="A82" i="21"/>
  <c r="A82" i="18"/>
  <c r="A87" i="21"/>
  <c r="C47" i="15" s="1"/>
  <c r="C20" i="15" s="1"/>
  <c r="F20" i="15" s="1"/>
  <c r="A88" i="21"/>
  <c r="A82" i="19"/>
  <c r="A88" i="19"/>
  <c r="C7" i="15"/>
  <c r="A87" i="19"/>
  <c r="A82" i="29"/>
  <c r="D65" i="1"/>
  <c r="D21" i="1"/>
  <c r="D33" i="1"/>
  <c r="D20" i="1"/>
  <c r="D23" i="1" s="1"/>
  <c r="V210" i="17"/>
  <c r="W210" i="17"/>
  <c r="N213" i="17"/>
  <c r="O213" i="17"/>
  <c r="P213" i="17"/>
  <c r="Q213" i="17"/>
  <c r="X210" i="17"/>
  <c r="M211" i="17"/>
  <c r="N211" i="17"/>
  <c r="O212" i="17"/>
  <c r="R212" i="17"/>
  <c r="R213" i="17"/>
  <c r="U211" i="17"/>
  <c r="W211" i="17"/>
  <c r="W212" i="17"/>
  <c r="U209" i="17"/>
  <c r="W213" i="17"/>
  <c r="M210" i="17"/>
  <c r="X213" i="17"/>
  <c r="V211" i="17"/>
  <c r="V212" i="17"/>
  <c r="X212" i="17"/>
  <c r="T209" i="17"/>
  <c r="W209" i="17"/>
  <c r="X209" i="17"/>
  <c r="N210" i="17"/>
  <c r="M214" i="17"/>
  <c r="U210" i="17"/>
  <c r="N214" i="17"/>
  <c r="P212" i="17"/>
  <c r="V209" i="17"/>
  <c r="Q212" i="17"/>
  <c r="D210" i="17"/>
  <c r="D211" i="17"/>
  <c r="D213" i="17"/>
  <c r="T210" i="17"/>
  <c r="D209" i="17"/>
  <c r="P214" i="17"/>
  <c r="M209" i="17"/>
  <c r="X211" i="17"/>
  <c r="Q214" i="17"/>
  <c r="D214" i="17"/>
  <c r="N209" i="17"/>
  <c r="D212" i="17"/>
  <c r="R214" i="17"/>
  <c r="S209" i="17"/>
  <c r="N212" i="17"/>
  <c r="X214" i="17"/>
  <c r="E209" i="17"/>
  <c r="F210" i="17"/>
  <c r="G211" i="17"/>
  <c r="H212" i="17"/>
  <c r="I213" i="17"/>
  <c r="J214" i="17"/>
  <c r="F209" i="17"/>
  <c r="G210" i="17"/>
  <c r="H211" i="17"/>
  <c r="I212" i="17"/>
  <c r="J213" i="17"/>
  <c r="K214" i="17"/>
  <c r="E214" i="17"/>
  <c r="F213" i="17"/>
  <c r="E210" i="17"/>
  <c r="F211" i="17"/>
  <c r="G212" i="17"/>
  <c r="H213" i="17"/>
  <c r="I214" i="17"/>
  <c r="G209" i="17"/>
  <c r="H210" i="17"/>
  <c r="I211" i="17"/>
  <c r="J212" i="17"/>
  <c r="K213" i="17"/>
  <c r="L214" i="17"/>
  <c r="H209" i="17"/>
  <c r="I210" i="17"/>
  <c r="J211" i="17"/>
  <c r="K212" i="17"/>
  <c r="L213" i="17"/>
  <c r="I209" i="17"/>
  <c r="J210" i="17"/>
  <c r="K211" i="17"/>
  <c r="L212" i="17"/>
  <c r="M213" i="17"/>
  <c r="J209" i="17"/>
  <c r="K210" i="17"/>
  <c r="L211" i="17"/>
  <c r="M212" i="17"/>
  <c r="O214" i="17"/>
  <c r="G214" i="17"/>
  <c r="G213" i="17"/>
  <c r="K209" i="17"/>
  <c r="E211" i="17"/>
  <c r="S213" i="17"/>
  <c r="P209" i="17"/>
  <c r="Q210" i="17"/>
  <c r="R211" i="17"/>
  <c r="S212" i="17"/>
  <c r="T213" i="17"/>
  <c r="U214" i="17"/>
  <c r="F214" i="17"/>
  <c r="E212" i="17"/>
  <c r="H214" i="17"/>
  <c r="L210" i="17"/>
  <c r="L209" i="17"/>
  <c r="O210" i="17"/>
  <c r="P211" i="17"/>
  <c r="O209" i="17"/>
  <c r="Q211" i="17"/>
  <c r="Q209" i="17"/>
  <c r="R210" i="17"/>
  <c r="S211" i="17"/>
  <c r="T212" i="17"/>
  <c r="U213" i="17"/>
  <c r="V214" i="17"/>
  <c r="E213" i="17"/>
  <c r="F212" i="17"/>
  <c r="O211" i="17"/>
  <c r="S214" i="17"/>
  <c r="P210" i="17"/>
  <c r="T214" i="17"/>
  <c r="R209" i="17"/>
  <c r="S210" i="17"/>
  <c r="T211" i="17"/>
  <c r="U212" i="17"/>
  <c r="V213" i="17"/>
  <c r="W214" i="17"/>
  <c r="H41" i="17"/>
  <c r="H55" i="17"/>
  <c r="K10" i="17"/>
  <c r="H174" i="17"/>
  <c r="H185" i="17"/>
  <c r="K187" i="17"/>
  <c r="A82" i="17"/>
  <c r="A87" i="18"/>
  <c r="A88" i="18"/>
  <c r="A88" i="17"/>
  <c r="A87" i="17"/>
  <c r="U55" i="17"/>
  <c r="U57" i="17"/>
  <c r="U46" i="17"/>
  <c r="V55" i="17"/>
  <c r="V47" i="17"/>
  <c r="X48" i="17"/>
  <c r="H39" i="17"/>
  <c r="H56" i="17"/>
  <c r="H77" i="17"/>
  <c r="K84" i="17"/>
  <c r="H96" i="17"/>
  <c r="H49" i="17"/>
  <c r="L102" i="17"/>
  <c r="H113" i="17"/>
  <c r="V113" i="17"/>
  <c r="H115" i="17"/>
  <c r="H193" i="17"/>
  <c r="H200" i="17"/>
  <c r="H60" i="17"/>
  <c r="H28" i="17"/>
  <c r="K76" i="17"/>
  <c r="K116" i="17"/>
  <c r="H204" i="17"/>
  <c r="E186" i="17"/>
  <c r="H122" i="17"/>
  <c r="K17" i="17"/>
  <c r="K123" i="17"/>
  <c r="K29" i="17"/>
  <c r="H124" i="17"/>
  <c r="K2" i="17"/>
  <c r="V31" i="17"/>
  <c r="H150" i="17"/>
  <c r="H195" i="17"/>
  <c r="K34" i="17"/>
  <c r="H151" i="17"/>
  <c r="O53" i="17"/>
  <c r="V60" i="17"/>
  <c r="H15" i="17"/>
  <c r="H63" i="17"/>
  <c r="H127" i="17"/>
  <c r="H66" i="17"/>
  <c r="U130" i="17"/>
  <c r="J25" i="17"/>
  <c r="H67" i="17"/>
  <c r="H131" i="17"/>
  <c r="T25" i="17"/>
  <c r="K69" i="17"/>
  <c r="H144" i="17"/>
  <c r="V75" i="17"/>
  <c r="K144" i="17"/>
  <c r="O112" i="17"/>
  <c r="H33" i="17"/>
  <c r="H82" i="17"/>
  <c r="U151" i="17"/>
  <c r="H34" i="17"/>
  <c r="T82" i="17"/>
  <c r="H152" i="17"/>
  <c r="H154" i="17"/>
  <c r="K37" i="17"/>
  <c r="V91" i="17"/>
  <c r="V169" i="17"/>
  <c r="V38" i="17"/>
  <c r="K95" i="17"/>
  <c r="H172" i="17"/>
  <c r="Q59" i="17"/>
  <c r="U86" i="17"/>
  <c r="Q123" i="17"/>
  <c r="U164" i="17"/>
  <c r="T205" i="17"/>
  <c r="V90" i="17"/>
  <c r="V164" i="17"/>
  <c r="U205" i="17"/>
  <c r="H14" i="17"/>
  <c r="H35" i="17"/>
  <c r="U60" i="17"/>
  <c r="H91" i="17"/>
  <c r="H125" i="17"/>
  <c r="H166" i="17"/>
  <c r="O55" i="17"/>
  <c r="Q167" i="17"/>
  <c r="H16" i="17"/>
  <c r="H38" i="17"/>
  <c r="U61" i="17"/>
  <c r="H95" i="17"/>
  <c r="V129" i="17"/>
  <c r="X167" i="17"/>
  <c r="R82" i="17"/>
  <c r="R4" i="17"/>
  <c r="V17" i="17"/>
  <c r="H42" i="17"/>
  <c r="Q67" i="17"/>
  <c r="V98" i="17"/>
  <c r="U133" i="17"/>
  <c r="V174" i="17"/>
  <c r="T16" i="17"/>
  <c r="U16" i="17"/>
  <c r="T133" i="17"/>
  <c r="H18" i="17"/>
  <c r="U42" i="17"/>
  <c r="H68" i="17"/>
  <c r="H101" i="17"/>
  <c r="V133" i="17"/>
  <c r="Q175" i="17"/>
  <c r="H19" i="17"/>
  <c r="V46" i="17"/>
  <c r="H139" i="17"/>
  <c r="H177" i="17"/>
  <c r="K19" i="17"/>
  <c r="H47" i="17"/>
  <c r="K70" i="17"/>
  <c r="H103" i="17"/>
  <c r="V139" i="17"/>
  <c r="H178" i="17"/>
  <c r="H20" i="17"/>
  <c r="H74" i="17"/>
  <c r="H105" i="17"/>
  <c r="H140" i="17"/>
  <c r="H181" i="17"/>
  <c r="O31" i="17"/>
  <c r="U95" i="17"/>
  <c r="G27" i="17"/>
  <c r="H23" i="17"/>
  <c r="V51" i="17"/>
  <c r="T74" i="17"/>
  <c r="H112" i="17"/>
  <c r="K143" i="17"/>
  <c r="T183" i="17"/>
  <c r="H24" i="17"/>
  <c r="H53" i="17"/>
  <c r="X74" i="17"/>
  <c r="N112" i="17"/>
  <c r="V143" i="17"/>
  <c r="V183" i="17"/>
  <c r="L176" i="17"/>
  <c r="N19" i="17"/>
  <c r="W78" i="17"/>
  <c r="L21" i="17"/>
  <c r="U35" i="17"/>
  <c r="H52" i="17"/>
  <c r="H64" i="17"/>
  <c r="K77" i="17"/>
  <c r="X96" i="17"/>
  <c r="L116" i="17"/>
  <c r="V134" i="17"/>
  <c r="V157" i="17"/>
  <c r="V181" i="17"/>
  <c r="V205" i="17"/>
  <c r="K79" i="17"/>
  <c r="E22" i="17"/>
  <c r="H37" i="17"/>
  <c r="K52" i="17"/>
  <c r="O64" i="17"/>
  <c r="L78" i="17"/>
  <c r="U97" i="17"/>
  <c r="H117" i="17"/>
  <c r="N136" i="17"/>
  <c r="V162" i="17"/>
  <c r="L182" i="17"/>
  <c r="L60" i="17"/>
  <c r="L33" i="17"/>
  <c r="F201" i="17"/>
  <c r="M19" i="17"/>
  <c r="X49" i="17"/>
  <c r="M156" i="17"/>
  <c r="L157" i="17"/>
  <c r="F22" i="17"/>
  <c r="U64" i="17"/>
  <c r="V78" i="17"/>
  <c r="V97" i="17"/>
  <c r="H119" i="17"/>
  <c r="H138" i="17"/>
  <c r="H163" i="17"/>
  <c r="F183" i="17"/>
  <c r="L28" i="17"/>
  <c r="L74" i="17"/>
  <c r="L130" i="17"/>
  <c r="L200" i="17"/>
  <c r="E49" i="17"/>
  <c r="L49" i="17"/>
  <c r="Q4" i="17"/>
  <c r="H22" i="17"/>
  <c r="L37" i="17"/>
  <c r="N53" i="17"/>
  <c r="V64" i="17"/>
  <c r="F81" i="17"/>
  <c r="H98" i="17"/>
  <c r="H120" i="17"/>
  <c r="V138" i="17"/>
  <c r="H164" i="17"/>
  <c r="H183" i="17"/>
  <c r="L65" i="17"/>
  <c r="L98" i="17"/>
  <c r="N121" i="17"/>
  <c r="F14" i="17"/>
  <c r="L54" i="17"/>
  <c r="N82" i="17"/>
  <c r="O121" i="17"/>
  <c r="Q82" i="17"/>
  <c r="U165" i="17"/>
  <c r="V28" i="17"/>
  <c r="M7" i="17"/>
  <c r="F29" i="17"/>
  <c r="O105" i="17"/>
  <c r="X188" i="17"/>
  <c r="V16" i="17"/>
  <c r="H29" i="17"/>
  <c r="K43" i="17"/>
  <c r="K57" i="17"/>
  <c r="L70" i="17"/>
  <c r="V86" i="17"/>
  <c r="H107" i="17"/>
  <c r="V126" i="17"/>
  <c r="E147" i="17"/>
  <c r="K170" i="17"/>
  <c r="V191" i="17"/>
  <c r="L42" i="17"/>
  <c r="L187" i="17"/>
  <c r="X70" i="17"/>
  <c r="L107" i="17"/>
  <c r="F148" i="17"/>
  <c r="P17" i="17"/>
  <c r="H31" i="17"/>
  <c r="H45" i="17"/>
  <c r="H58" i="17"/>
  <c r="H73" i="17"/>
  <c r="H88" i="17"/>
  <c r="U107" i="17"/>
  <c r="H128" i="17"/>
  <c r="H148" i="17"/>
  <c r="F173" i="17"/>
  <c r="L193" i="17"/>
  <c r="X43" i="17"/>
  <c r="L87" i="17"/>
  <c r="Q17" i="17"/>
  <c r="N31" i="17"/>
  <c r="K45" i="17"/>
  <c r="U58" i="17"/>
  <c r="K73" i="17"/>
  <c r="U90" i="17"/>
  <c r="K110" i="17"/>
  <c r="N129" i="17"/>
  <c r="H149" i="17"/>
  <c r="H173" i="17"/>
  <c r="H194" i="17"/>
  <c r="D15" i="17"/>
  <c r="D19" i="17"/>
  <c r="E31" i="17"/>
  <c r="G41" i="17"/>
  <c r="W45" i="17"/>
  <c r="L86" i="17"/>
  <c r="D95" i="17"/>
  <c r="W100" i="17"/>
  <c r="E110" i="17"/>
  <c r="L126" i="17"/>
  <c r="P133" i="17"/>
  <c r="F143" i="17"/>
  <c r="F171" i="17"/>
  <c r="R180" i="17"/>
  <c r="F190" i="17"/>
  <c r="E15" i="17"/>
  <c r="L24" i="17"/>
  <c r="D36" i="17"/>
  <c r="X45" i="17"/>
  <c r="F52" i="17"/>
  <c r="L57" i="17"/>
  <c r="F64" i="17"/>
  <c r="M69" i="17"/>
  <c r="E95" i="17"/>
  <c r="F101" i="17"/>
  <c r="Q119" i="17"/>
  <c r="M126" i="17"/>
  <c r="S133" i="17"/>
  <c r="K151" i="17"/>
  <c r="X162" i="17"/>
  <c r="X171" i="17"/>
  <c r="U180" i="17"/>
  <c r="L190" i="17"/>
  <c r="Q205" i="17"/>
  <c r="D116" i="17"/>
  <c r="P39" i="17"/>
  <c r="P55" i="17"/>
  <c r="P91" i="17"/>
  <c r="D177" i="17"/>
  <c r="F15" i="17"/>
  <c r="F25" i="17"/>
  <c r="L31" i="17"/>
  <c r="F37" i="17"/>
  <c r="F42" i="17"/>
  <c r="F46" i="17"/>
  <c r="P57" i="17"/>
  <c r="F70" i="17"/>
  <c r="N126" i="17"/>
  <c r="N143" i="17"/>
  <c r="R151" i="17"/>
  <c r="F172" i="17"/>
  <c r="R205" i="17"/>
  <c r="L19" i="17"/>
  <c r="M31" i="17"/>
  <c r="T57" i="17"/>
  <c r="L64" i="17"/>
  <c r="H78" i="17"/>
  <c r="F87" i="17"/>
  <c r="F102" i="17"/>
  <c r="L112" i="17"/>
  <c r="M121" i="17"/>
  <c r="T126" i="17"/>
  <c r="Q143" i="17"/>
  <c r="T151" i="17"/>
  <c r="L163" i="17"/>
  <c r="W192" i="17"/>
  <c r="S205" i="17"/>
  <c r="P25" i="17"/>
  <c r="Q16" i="17"/>
  <c r="W151" i="17"/>
  <c r="R25" i="17"/>
  <c r="P31" i="17"/>
  <c r="Q37" i="17"/>
  <c r="Q58" i="17"/>
  <c r="Q64" i="17"/>
  <c r="E71" i="17"/>
  <c r="L88" i="17"/>
  <c r="L103" i="17"/>
  <c r="Q121" i="17"/>
  <c r="F128" i="17"/>
  <c r="W134" i="17"/>
  <c r="N193" i="17"/>
  <c r="Q42" i="17"/>
  <c r="P64" i="17"/>
  <c r="W95" i="17"/>
  <c r="R37" i="17"/>
  <c r="O48" i="17"/>
  <c r="E79" i="17"/>
  <c r="F145" i="17"/>
  <c r="W205" i="17"/>
  <c r="F27" i="17"/>
  <c r="P48" i="17"/>
  <c r="F59" i="17"/>
  <c r="F79" i="17"/>
  <c r="W88" i="17"/>
  <c r="F97" i="17"/>
  <c r="E114" i="17"/>
  <c r="T121" i="17"/>
  <c r="S128" i="17"/>
  <c r="L145" i="17"/>
  <c r="Q154" i="17"/>
  <c r="W174" i="17"/>
  <c r="F17" i="17"/>
  <c r="V20" i="17"/>
  <c r="F32" i="17"/>
  <c r="U37" i="17"/>
  <c r="P43" i="17"/>
  <c r="R48" i="17"/>
  <c r="H54" i="17"/>
  <c r="K59" i="17"/>
  <c r="D65" i="17"/>
  <c r="P72" i="17"/>
  <c r="H79" i="17"/>
  <c r="X88" i="17"/>
  <c r="H97" i="17"/>
  <c r="R103" i="17"/>
  <c r="H114" i="17"/>
  <c r="U121" i="17"/>
  <c r="K129" i="17"/>
  <c r="L138" i="17"/>
  <c r="H146" i="17"/>
  <c r="H155" i="17"/>
  <c r="L166" i="17"/>
  <c r="L175" i="17"/>
  <c r="F184" i="17"/>
  <c r="K195" i="17"/>
  <c r="Q25" i="17"/>
  <c r="L20" i="17"/>
  <c r="Q31" i="17"/>
  <c r="F43" i="17"/>
  <c r="P53" i="17"/>
  <c r="F71" i="17"/>
  <c r="Q88" i="17"/>
  <c r="P103" i="17"/>
  <c r="R121" i="17"/>
  <c r="R20" i="17"/>
  <c r="T37" i="17"/>
  <c r="Q53" i="17"/>
  <c r="N72" i="17"/>
  <c r="Q103" i="17"/>
  <c r="P4" i="17"/>
  <c r="H17" i="17"/>
  <c r="K21" i="17"/>
  <c r="F28" i="17"/>
  <c r="H32" i="17"/>
  <c r="V37" i="17"/>
  <c r="Q43" i="17"/>
  <c r="K54" i="17"/>
  <c r="P59" i="17"/>
  <c r="K65" i="17"/>
  <c r="Q72" i="17"/>
  <c r="R90" i="17"/>
  <c r="T97" i="17"/>
  <c r="F104" i="17"/>
  <c r="N114" i="17"/>
  <c r="V121" i="17"/>
  <c r="L129" i="17"/>
  <c r="U138" i="17"/>
  <c r="X146" i="17"/>
  <c r="H156" i="17"/>
  <c r="W166" i="17"/>
  <c r="P175" i="17"/>
  <c r="H184" i="17"/>
  <c r="L195" i="17"/>
  <c r="L17" i="17"/>
  <c r="M21" i="17"/>
  <c r="K28" i="17"/>
  <c r="E33" i="17"/>
  <c r="F44" i="17"/>
  <c r="F49" i="17"/>
  <c r="W59" i="17"/>
  <c r="L105" i="17"/>
  <c r="W115" i="17"/>
  <c r="X138" i="17"/>
  <c r="F147" i="17"/>
  <c r="N156" i="17"/>
  <c r="F167" i="17"/>
  <c r="F176" i="17"/>
  <c r="W185" i="17"/>
  <c r="T198" i="17"/>
  <c r="D33" i="17"/>
  <c r="W121" i="17"/>
  <c r="D167" i="17"/>
  <c r="P198" i="17"/>
  <c r="M17" i="17"/>
  <c r="X21" i="17"/>
  <c r="F33" i="17"/>
  <c r="F39" i="17"/>
  <c r="L44" i="17"/>
  <c r="L55" i="17"/>
  <c r="F60" i="17"/>
  <c r="F67" i="17"/>
  <c r="L82" i="17"/>
  <c r="F91" i="17"/>
  <c r="X115" i="17"/>
  <c r="H123" i="17"/>
  <c r="K130" i="17"/>
  <c r="D139" i="17"/>
  <c r="U147" i="17"/>
  <c r="O156" i="17"/>
  <c r="H167" i="17"/>
  <c r="K176" i="17"/>
  <c r="X185" i="17"/>
  <c r="D199" i="17"/>
  <c r="P14" i="17"/>
  <c r="W17" i="17"/>
  <c r="R39" i="17"/>
  <c r="Q45" i="17"/>
  <c r="F51" i="17"/>
  <c r="F99" i="17"/>
  <c r="W116" i="17"/>
  <c r="F132" i="17"/>
  <c r="N149" i="17"/>
  <c r="Q159" i="17"/>
  <c r="N187" i="17"/>
  <c r="P201" i="17"/>
  <c r="P8" i="17"/>
  <c r="Q14" i="17"/>
  <c r="D18" i="17"/>
  <c r="F23" i="17"/>
  <c r="U29" i="17"/>
  <c r="L34" i="17"/>
  <c r="H40" i="17"/>
  <c r="R45" i="17"/>
  <c r="H51" i="17"/>
  <c r="F56" i="17"/>
  <c r="H61" i="17"/>
  <c r="L68" i="17"/>
  <c r="H75" i="17"/>
  <c r="H83" i="17"/>
  <c r="H92" i="17"/>
  <c r="H99" i="17"/>
  <c r="H108" i="17"/>
  <c r="X116" i="17"/>
  <c r="L124" i="17"/>
  <c r="K133" i="17"/>
  <c r="H141" i="17"/>
  <c r="O149" i="17"/>
  <c r="R159" i="17"/>
  <c r="H170" i="17"/>
  <c r="F178" i="17"/>
  <c r="H188" i="17"/>
  <c r="Q201" i="17"/>
  <c r="S14" i="17"/>
  <c r="L18" i="17"/>
  <c r="U23" i="17"/>
  <c r="H30" i="17"/>
  <c r="Q35" i="17"/>
  <c r="U40" i="17"/>
  <c r="U45" i="17"/>
  <c r="T51" i="17"/>
  <c r="F57" i="17"/>
  <c r="V61" i="17"/>
  <c r="R68" i="17"/>
  <c r="F76" i="17"/>
  <c r="H85" i="17"/>
  <c r="R93" i="17"/>
  <c r="F100" i="17"/>
  <c r="R109" i="17"/>
  <c r="H118" i="17"/>
  <c r="F126" i="17"/>
  <c r="N133" i="17"/>
  <c r="V141" i="17"/>
  <c r="K150" i="17"/>
  <c r="H160" i="17"/>
  <c r="L170" i="17"/>
  <c r="E180" i="17"/>
  <c r="F189" i="17"/>
  <c r="H202" i="17"/>
  <c r="Q39" i="17"/>
  <c r="P45" i="17"/>
  <c r="D51" i="17"/>
  <c r="F68" i="17"/>
  <c r="W74" i="17"/>
  <c r="Q91" i="17"/>
  <c r="E99" i="17"/>
  <c r="E124" i="17"/>
  <c r="F140" i="17"/>
  <c r="F158" i="17"/>
  <c r="F168" i="17"/>
  <c r="E177" i="17"/>
  <c r="L22" i="17"/>
  <c r="R14" i="17"/>
  <c r="F30" i="17"/>
  <c r="L40" i="17"/>
  <c r="L51" i="17"/>
  <c r="Q68" i="17"/>
  <c r="E100" i="17"/>
  <c r="P109" i="17"/>
  <c r="L133" i="17"/>
  <c r="L141" i="17"/>
  <c r="F202" i="17"/>
  <c r="X14" i="17"/>
  <c r="V23" i="17"/>
  <c r="L30" i="17"/>
  <c r="T35" i="17"/>
  <c r="V40" i="17"/>
  <c r="V45" i="17"/>
  <c r="U51" i="17"/>
  <c r="H57" i="17"/>
  <c r="H62" i="17"/>
  <c r="H69" i="17"/>
  <c r="H76" i="17"/>
  <c r="F86" i="17"/>
  <c r="L94" i="17"/>
  <c r="H100" i="17"/>
  <c r="D110" i="17"/>
  <c r="N118" i="17"/>
  <c r="H126" i="17"/>
  <c r="O133" i="17"/>
  <c r="H142" i="17"/>
  <c r="L150" i="17"/>
  <c r="H189" i="17"/>
  <c r="H203" i="17"/>
  <c r="J127" i="17"/>
  <c r="I105" i="17"/>
  <c r="I94" i="17"/>
  <c r="J40" i="17"/>
  <c r="I63" i="17"/>
  <c r="I74" i="17"/>
  <c r="J195" i="17"/>
  <c r="I151" i="17"/>
  <c r="J55" i="17"/>
  <c r="J95" i="17"/>
  <c r="J123" i="17"/>
  <c r="J160" i="17"/>
  <c r="J196" i="17"/>
  <c r="S157" i="17"/>
  <c r="S149" i="17"/>
  <c r="S74" i="17"/>
  <c r="S55" i="17"/>
  <c r="S60" i="17"/>
  <c r="S114" i="17"/>
  <c r="S68" i="17"/>
  <c r="S88" i="17"/>
  <c r="S17" i="17"/>
  <c r="S136" i="17"/>
  <c r="S185" i="17"/>
  <c r="S70" i="17"/>
  <c r="S20" i="17"/>
  <c r="S159" i="17"/>
  <c r="S174" i="17"/>
  <c r="S169" i="17"/>
  <c r="S23" i="17"/>
  <c r="S195" i="17"/>
  <c r="S143" i="17"/>
  <c r="S103" i="17"/>
  <c r="S31" i="17"/>
  <c r="S93" i="17"/>
  <c r="S51" i="17"/>
  <c r="S105" i="17"/>
  <c r="S16" i="17"/>
  <c r="S25" i="17"/>
  <c r="J186" i="17"/>
  <c r="I42" i="17"/>
  <c r="S90" i="17"/>
  <c r="J42" i="17"/>
  <c r="W124" i="17"/>
  <c r="W101" i="17"/>
  <c r="W114" i="17"/>
  <c r="W161" i="17"/>
  <c r="W199" i="17"/>
  <c r="W103" i="17"/>
  <c r="W86" i="17"/>
  <c r="W76" i="17"/>
  <c r="W57" i="17"/>
  <c r="W156" i="17"/>
  <c r="W167" i="17"/>
  <c r="W123" i="17"/>
  <c r="W15" i="17"/>
  <c r="W157" i="17"/>
  <c r="W64" i="17"/>
  <c r="W197" i="17"/>
  <c r="W93" i="17"/>
  <c r="W81" i="17"/>
  <c r="W20" i="17"/>
  <c r="W41" i="17"/>
  <c r="W35" i="17"/>
  <c r="W23" i="17"/>
  <c r="W164" i="17"/>
  <c r="W202" i="17"/>
  <c r="W113" i="17"/>
  <c r="W96" i="17"/>
  <c r="W84" i="17"/>
  <c r="W153" i="17"/>
  <c r="W40" i="17"/>
  <c r="W31" i="17"/>
  <c r="W126" i="17"/>
  <c r="W46" i="17"/>
  <c r="W170" i="17"/>
  <c r="W176" i="17"/>
  <c r="W97" i="17"/>
  <c r="W131" i="17"/>
  <c r="W51" i="17"/>
  <c r="W162" i="17"/>
  <c r="W136" i="17"/>
  <c r="W42" i="17"/>
  <c r="W147" i="17"/>
  <c r="W141" i="17"/>
  <c r="W70" i="17"/>
  <c r="J80" i="17"/>
  <c r="I80" i="17"/>
  <c r="U80" i="17"/>
  <c r="L80" i="17"/>
  <c r="K80" i="17"/>
  <c r="I29" i="17"/>
  <c r="X134" i="17"/>
  <c r="X142" i="17"/>
  <c r="X199" i="17"/>
  <c r="X86" i="17"/>
  <c r="X57" i="17"/>
  <c r="X172" i="17"/>
  <c r="X194" i="17"/>
  <c r="X128" i="17"/>
  <c r="X17" i="17"/>
  <c r="X111" i="17"/>
  <c r="X97" i="17"/>
  <c r="X189" i="17"/>
  <c r="X64" i="17"/>
  <c r="X148" i="17"/>
  <c r="X61" i="17"/>
  <c r="X41" i="17"/>
  <c r="X35" i="17"/>
  <c r="X32" i="17"/>
  <c r="X73" i="17"/>
  <c r="X23" i="17"/>
  <c r="X38" i="17"/>
  <c r="X196" i="17"/>
  <c r="X164" i="17"/>
  <c r="X104" i="17"/>
  <c r="X136" i="17"/>
  <c r="X143" i="17"/>
  <c r="X139" i="17"/>
  <c r="X19" i="17"/>
  <c r="X183" i="17"/>
  <c r="X107" i="17"/>
  <c r="X72" i="17"/>
  <c r="X40" i="17"/>
  <c r="X31" i="17"/>
  <c r="X205" i="17"/>
  <c r="X176" i="17"/>
  <c r="X131" i="17"/>
  <c r="X93" i="17"/>
  <c r="X51" i="17"/>
  <c r="X102" i="17"/>
  <c r="X16" i="17"/>
  <c r="X137" i="17"/>
  <c r="X113" i="17"/>
  <c r="X124" i="17"/>
  <c r="X42" i="17"/>
  <c r="X141" i="17"/>
  <c r="X112" i="17"/>
  <c r="X174" i="17"/>
  <c r="X100" i="17"/>
  <c r="X50" i="17"/>
  <c r="D2" i="17"/>
  <c r="I16" i="17"/>
  <c r="J29" i="17"/>
  <c r="D71" i="17"/>
  <c r="W90" i="17"/>
  <c r="I188" i="17"/>
  <c r="J108" i="17"/>
  <c r="D159" i="17"/>
  <c r="D200" i="17"/>
  <c r="D173" i="17"/>
  <c r="D87" i="17"/>
  <c r="D58" i="17"/>
  <c r="D129" i="17"/>
  <c r="D190" i="17"/>
  <c r="D176" i="17"/>
  <c r="D112" i="17"/>
  <c r="D107" i="17"/>
  <c r="D98" i="17"/>
  <c r="D38" i="17"/>
  <c r="D165" i="17"/>
  <c r="D106" i="17"/>
  <c r="D29" i="17"/>
  <c r="D163" i="17"/>
  <c r="D144" i="17"/>
  <c r="D132" i="17"/>
  <c r="D128" i="17"/>
  <c r="D59" i="17"/>
  <c r="D56" i="17"/>
  <c r="D44" i="17"/>
  <c r="D180" i="17"/>
  <c r="D24" i="17"/>
  <c r="D137" i="17"/>
  <c r="D28" i="17"/>
  <c r="D14" i="17"/>
  <c r="D170" i="17"/>
  <c r="D150" i="17"/>
  <c r="D203" i="17"/>
  <c r="D196" i="17"/>
  <c r="D178" i="17"/>
  <c r="D127" i="17"/>
  <c r="D108" i="17"/>
  <c r="D41" i="17"/>
  <c r="D32" i="17"/>
  <c r="D140" i="17"/>
  <c r="D52" i="17"/>
  <c r="D103" i="17"/>
  <c r="D17" i="17"/>
  <c r="D82" i="17"/>
  <c r="D76" i="17"/>
  <c r="D142" i="17"/>
  <c r="D81" i="17"/>
  <c r="D97" i="17"/>
  <c r="D189" i="17"/>
  <c r="D124" i="17"/>
  <c r="D75" i="17"/>
  <c r="D22" i="17"/>
  <c r="J33" i="17"/>
  <c r="I52" i="17"/>
  <c r="W56" i="17"/>
  <c r="X77" i="17"/>
  <c r="I84" i="17"/>
  <c r="I172" i="17"/>
  <c r="D181" i="17"/>
  <c r="I112" i="17"/>
  <c r="X60" i="17"/>
  <c r="J73" i="17"/>
  <c r="I189" i="17"/>
  <c r="I195" i="17"/>
  <c r="I122" i="17"/>
  <c r="I107" i="17"/>
  <c r="I83" i="17"/>
  <c r="I53" i="17"/>
  <c r="I20" i="17"/>
  <c r="I90" i="17"/>
  <c r="I185" i="17"/>
  <c r="I142" i="17"/>
  <c r="I132" i="17"/>
  <c r="I45" i="17"/>
  <c r="I14" i="17"/>
  <c r="I203" i="17"/>
  <c r="I187" i="17"/>
  <c r="I96" i="17"/>
  <c r="I152" i="17"/>
  <c r="I68" i="17"/>
  <c r="I150" i="17"/>
  <c r="I141" i="17"/>
  <c r="I101" i="17"/>
  <c r="I97" i="17"/>
  <c r="I67" i="17"/>
  <c r="I60" i="17"/>
  <c r="I57" i="17"/>
  <c r="I133" i="17"/>
  <c r="I114" i="17"/>
  <c r="I81" i="17"/>
  <c r="I77" i="17"/>
  <c r="I18" i="17"/>
  <c r="I32" i="17"/>
  <c r="I140" i="17"/>
  <c r="I197" i="17"/>
  <c r="I145" i="17"/>
  <c r="I178" i="17"/>
  <c r="I119" i="17"/>
  <c r="I196" i="17"/>
  <c r="I174" i="17"/>
  <c r="I149" i="17"/>
  <c r="I123" i="17"/>
  <c r="I73" i="17"/>
  <c r="I190" i="17"/>
  <c r="I76" i="17"/>
  <c r="I38" i="17"/>
  <c r="I173" i="17"/>
  <c r="I35" i="17"/>
  <c r="I164" i="17"/>
  <c r="I64" i="17"/>
  <c r="I40" i="17"/>
  <c r="I24" i="17"/>
  <c r="I55" i="17"/>
  <c r="I23" i="17"/>
  <c r="I201" i="17"/>
  <c r="I192" i="17"/>
  <c r="I155" i="17"/>
  <c r="I148" i="17"/>
  <c r="I87" i="17"/>
  <c r="I28" i="17"/>
  <c r="I19" i="17"/>
  <c r="I137" i="17"/>
  <c r="I106" i="17"/>
  <c r="I102" i="17"/>
  <c r="I72" i="17"/>
  <c r="I168" i="17"/>
  <c r="I62" i="17"/>
  <c r="I39" i="17"/>
  <c r="I200" i="17"/>
  <c r="I117" i="17"/>
  <c r="I34" i="17"/>
  <c r="W7" i="17"/>
  <c r="H7" i="17"/>
  <c r="N7" i="17"/>
  <c r="I7" i="17"/>
  <c r="J189" i="17"/>
  <c r="J90" i="17"/>
  <c r="J157" i="17"/>
  <c r="J153" i="17"/>
  <c r="J136" i="17"/>
  <c r="J132" i="17"/>
  <c r="J63" i="17"/>
  <c r="J32" i="17"/>
  <c r="J101" i="17"/>
  <c r="J180" i="17"/>
  <c r="J125" i="17"/>
  <c r="J176" i="17"/>
  <c r="J152" i="17"/>
  <c r="J111" i="17"/>
  <c r="J68" i="17"/>
  <c r="J120" i="17"/>
  <c r="J85" i="17"/>
  <c r="J81" i="17"/>
  <c r="J31" i="17"/>
  <c r="J170" i="17"/>
  <c r="J145" i="17"/>
  <c r="J133" i="17"/>
  <c r="J114" i="17"/>
  <c r="J77" i="17"/>
  <c r="J18" i="17"/>
  <c r="J44" i="17"/>
  <c r="J76" i="17"/>
  <c r="J38" i="17"/>
  <c r="J100" i="17"/>
  <c r="J20" i="17"/>
  <c r="J135" i="17"/>
  <c r="J131" i="17"/>
  <c r="J117" i="17"/>
  <c r="J92" i="17"/>
  <c r="J96" i="17"/>
  <c r="J35" i="17"/>
  <c r="J150" i="17"/>
  <c r="J14" i="17"/>
  <c r="J156" i="17"/>
  <c r="J138" i="17"/>
  <c r="J201" i="17"/>
  <c r="J155" i="17"/>
  <c r="J87" i="17"/>
  <c r="J47" i="17"/>
  <c r="J28" i="17"/>
  <c r="J19" i="17"/>
  <c r="J183" i="17"/>
  <c r="J106" i="17"/>
  <c r="J102" i="17"/>
  <c r="J72" i="17"/>
  <c r="J168" i="17"/>
  <c r="J39" i="17"/>
  <c r="J162" i="17"/>
  <c r="J154" i="17"/>
  <c r="J124" i="17"/>
  <c r="J75" i="17"/>
  <c r="J30" i="17"/>
  <c r="J105" i="17"/>
  <c r="I21" i="17"/>
  <c r="J158" i="17"/>
  <c r="I49" i="17"/>
  <c r="I54" i="17"/>
  <c r="I99" i="17"/>
  <c r="J54" i="17"/>
  <c r="J79" i="17"/>
  <c r="I128" i="17"/>
  <c r="J134" i="17"/>
  <c r="I115" i="17"/>
  <c r="I50" i="17"/>
  <c r="J69" i="17"/>
  <c r="I95" i="17"/>
  <c r="I160" i="17"/>
  <c r="I75" i="17"/>
  <c r="J109" i="17"/>
  <c r="S151" i="17"/>
  <c r="S50" i="17"/>
  <c r="J130" i="17"/>
  <c r="S198" i="17"/>
  <c r="S37" i="17"/>
  <c r="I15" i="17"/>
  <c r="S82" i="17"/>
  <c r="S109" i="17"/>
  <c r="J146" i="17"/>
  <c r="J171" i="17"/>
  <c r="F2" i="17"/>
  <c r="J16" i="17"/>
  <c r="J24" i="17"/>
  <c r="I33" i="17"/>
  <c r="W37" i="17"/>
  <c r="J83" i="17"/>
  <c r="I131" i="17"/>
  <c r="S139" i="17"/>
  <c r="S29" i="17"/>
  <c r="E204" i="17"/>
  <c r="E112" i="17"/>
  <c r="E77" i="17"/>
  <c r="E53" i="17"/>
  <c r="E122" i="17"/>
  <c r="E169" i="17"/>
  <c r="E149" i="17"/>
  <c r="E59" i="17"/>
  <c r="E56" i="17"/>
  <c r="E44" i="17"/>
  <c r="E42" i="17"/>
  <c r="E172" i="17"/>
  <c r="E192" i="17"/>
  <c r="E137" i="17"/>
  <c r="E105" i="17"/>
  <c r="E86" i="17"/>
  <c r="E14" i="17"/>
  <c r="E39" i="17"/>
  <c r="E64" i="17"/>
  <c r="E30" i="17"/>
  <c r="E145" i="17"/>
  <c r="E203" i="17"/>
  <c r="E197" i="17"/>
  <c r="E170" i="17"/>
  <c r="E155" i="17"/>
  <c r="E51" i="17"/>
  <c r="E191" i="17"/>
  <c r="E178" i="17"/>
  <c r="E127" i="17"/>
  <c r="E63" i="17"/>
  <c r="E47" i="17"/>
  <c r="E41" i="17"/>
  <c r="E32" i="17"/>
  <c r="E184" i="17"/>
  <c r="E140" i="17"/>
  <c r="E70" i="17"/>
  <c r="E38" i="17"/>
  <c r="E202" i="17"/>
  <c r="E94" i="17"/>
  <c r="E29" i="17"/>
  <c r="E193" i="17"/>
  <c r="E88" i="17"/>
  <c r="E68" i="17"/>
  <c r="E36" i="17"/>
  <c r="E131" i="17"/>
  <c r="E43" i="17"/>
  <c r="E120" i="17"/>
  <c r="E92" i="17"/>
  <c r="E81" i="17"/>
  <c r="E55" i="17"/>
  <c r="E87" i="17"/>
  <c r="E58" i="17"/>
  <c r="E19" i="17"/>
  <c r="E102" i="17"/>
  <c r="E152" i="17"/>
  <c r="E96" i="17"/>
  <c r="D3" i="17"/>
  <c r="D25" i="17"/>
  <c r="I43" i="17"/>
  <c r="J52" i="17"/>
  <c r="X56" i="17"/>
  <c r="W60" i="17"/>
  <c r="J66" i="17"/>
  <c r="D78" i="17"/>
  <c r="J84" i="17"/>
  <c r="I91" i="17"/>
  <c r="S4" i="17"/>
  <c r="G7" i="17"/>
  <c r="W19" i="17"/>
  <c r="E25" i="17"/>
  <c r="W38" i="17"/>
  <c r="D67" i="17"/>
  <c r="I104" i="17"/>
  <c r="K7" i="17"/>
  <c r="J34" i="17"/>
  <c r="E61" i="17"/>
  <c r="E67" i="17"/>
  <c r="J104" i="17"/>
  <c r="J166" i="17"/>
  <c r="J182" i="17"/>
  <c r="L7" i="17"/>
  <c r="W16" i="17"/>
  <c r="I25" i="17"/>
  <c r="I30" i="17"/>
  <c r="S48" i="17"/>
  <c r="J57" i="17"/>
  <c r="S72" i="17"/>
  <c r="S78" i="17"/>
  <c r="I85" i="17"/>
  <c r="J141" i="17"/>
  <c r="G199" i="17"/>
  <c r="G71" i="17"/>
  <c r="G39" i="17"/>
  <c r="G33" i="17"/>
  <c r="G155" i="17"/>
  <c r="G16" i="17"/>
  <c r="E5" i="17"/>
  <c r="K18" i="17"/>
  <c r="K42" i="17"/>
  <c r="K105" i="17"/>
  <c r="K112" i="17"/>
  <c r="L134" i="17"/>
  <c r="K189" i="17"/>
  <c r="K157" i="17"/>
  <c r="K153" i="17"/>
  <c r="K136" i="17"/>
  <c r="K98" i="17"/>
  <c r="K23" i="17"/>
  <c r="K63" i="17"/>
  <c r="K185" i="17"/>
  <c r="K180" i="17"/>
  <c r="K125" i="17"/>
  <c r="K40" i="17"/>
  <c r="K30" i="17"/>
  <c r="K161" i="17"/>
  <c r="K85" i="17"/>
  <c r="K53" i="17"/>
  <c r="K31" i="17"/>
  <c r="K198" i="17"/>
  <c r="K99" i="17"/>
  <c r="K25" i="17"/>
  <c r="K44" i="17"/>
  <c r="K47" i="17"/>
  <c r="K16" i="17"/>
  <c r="K109" i="17"/>
  <c r="K89" i="17"/>
  <c r="K190" i="17"/>
  <c r="K20" i="17"/>
  <c r="K202" i="17"/>
  <c r="K118" i="17"/>
  <c r="K56" i="17"/>
  <c r="K35" i="17"/>
  <c r="K168" i="17"/>
  <c r="K158" i="17"/>
  <c r="K122" i="17"/>
  <c r="K66" i="17"/>
  <c r="K135" i="17"/>
  <c r="K131" i="17"/>
  <c r="K92" i="17"/>
  <c r="K15" i="17"/>
  <c r="N9" i="17"/>
  <c r="M9" i="17"/>
  <c r="L9" i="17"/>
  <c r="K9" i="17"/>
  <c r="K75" i="17"/>
  <c r="K162" i="17"/>
  <c r="L204" i="17"/>
  <c r="L185" i="17"/>
  <c r="L132" i="17"/>
  <c r="L93" i="17"/>
  <c r="L63" i="17"/>
  <c r="L45" i="17"/>
  <c r="L142" i="17"/>
  <c r="L125" i="17"/>
  <c r="L71" i="17"/>
  <c r="L169" i="17"/>
  <c r="L165" i="17"/>
  <c r="L101" i="17"/>
  <c r="L66" i="17"/>
  <c r="L89" i="17"/>
  <c r="L194" i="17"/>
  <c r="L172" i="17"/>
  <c r="L146" i="17"/>
  <c r="L106" i="17"/>
  <c r="L198" i="17"/>
  <c r="L120" i="17"/>
  <c r="L99" i="17"/>
  <c r="L81" i="17"/>
  <c r="L192" i="17"/>
  <c r="L186" i="17"/>
  <c r="L115" i="17"/>
  <c r="L110" i="17"/>
  <c r="L92" i="17"/>
  <c r="L77" i="17"/>
  <c r="L36" i="17"/>
  <c r="L119" i="17"/>
  <c r="L109" i="17"/>
  <c r="L90" i="17"/>
  <c r="L32" i="17"/>
  <c r="L16" i="17"/>
  <c r="L73" i="17"/>
  <c r="L41" i="17"/>
  <c r="L178" i="17"/>
  <c r="L191" i="17"/>
  <c r="L140" i="17"/>
  <c r="L127" i="17"/>
  <c r="L123" i="17"/>
  <c r="L104" i="17"/>
  <c r="L85" i="17"/>
  <c r="L184" i="17"/>
  <c r="L118" i="17"/>
  <c r="L100" i="17"/>
  <c r="L56" i="17"/>
  <c r="L35" i="17"/>
  <c r="L164" i="17"/>
  <c r="L135" i="17"/>
  <c r="L96" i="17"/>
  <c r="L53" i="17"/>
  <c r="L153" i="17"/>
  <c r="L148" i="17"/>
  <c r="L84" i="17"/>
  <c r="L79" i="17"/>
  <c r="L59" i="17"/>
  <c r="L52" i="17"/>
  <c r="L43" i="17"/>
  <c r="L29" i="17"/>
  <c r="L23" i="17"/>
  <c r="L173" i="17"/>
  <c r="L168" i="17"/>
  <c r="L158" i="17"/>
  <c r="L122" i="17"/>
  <c r="L113" i="17"/>
  <c r="L10" i="17"/>
  <c r="I10" i="17"/>
  <c r="I9" i="17"/>
  <c r="K62" i="17"/>
  <c r="L75" i="17"/>
  <c r="M144" i="17"/>
  <c r="M74" i="17"/>
  <c r="M25" i="17"/>
  <c r="M109" i="17"/>
  <c r="M136" i="17"/>
  <c r="M53" i="17"/>
  <c r="M29" i="17"/>
  <c r="M23" i="17"/>
  <c r="M88" i="17"/>
  <c r="M62" i="17"/>
  <c r="W26" i="17"/>
  <c r="R26" i="17"/>
  <c r="Q26" i="17"/>
  <c r="P26" i="17"/>
  <c r="J9" i="17"/>
  <c r="L39" i="17"/>
  <c r="L58" i="17"/>
  <c r="L62" i="17"/>
  <c r="K67" i="17"/>
  <c r="L97" i="17"/>
  <c r="L137" i="17"/>
  <c r="J10" i="17"/>
  <c r="L67" i="17"/>
  <c r="M72" i="17"/>
  <c r="K102" i="17"/>
  <c r="K106" i="17"/>
  <c r="K121" i="17"/>
  <c r="K192" i="17"/>
  <c r="X46" i="17"/>
  <c r="K114" i="17"/>
  <c r="K156" i="17"/>
  <c r="R139" i="17"/>
  <c r="R40" i="17"/>
  <c r="R35" i="17"/>
  <c r="R16" i="17"/>
  <c r="R101" i="17"/>
  <c r="R95" i="17"/>
  <c r="R55" i="17"/>
  <c r="R149" i="17"/>
  <c r="R42" i="17"/>
  <c r="R88" i="17"/>
  <c r="R165" i="17"/>
  <c r="R174" i="17"/>
  <c r="R164" i="17"/>
  <c r="R29" i="17"/>
  <c r="R131" i="17"/>
  <c r="R66" i="17"/>
  <c r="R62" i="17"/>
  <c r="N48" i="17"/>
  <c r="D48" i="17"/>
  <c r="Q48" i="17"/>
  <c r="R72" i="17"/>
  <c r="L76" i="17"/>
  <c r="K88" i="17"/>
  <c r="R143" i="17"/>
  <c r="L156" i="17"/>
  <c r="M163" i="17"/>
  <c r="K193" i="17"/>
  <c r="N15" i="17"/>
  <c r="N43" i="17"/>
  <c r="K50" i="17"/>
  <c r="N59" i="17"/>
  <c r="O69" i="17"/>
  <c r="N88" i="17"/>
  <c r="T103" i="17"/>
  <c r="U153" i="17"/>
  <c r="U177" i="17"/>
  <c r="N74" i="17"/>
  <c r="N66" i="17"/>
  <c r="N180" i="17"/>
  <c r="N165" i="17"/>
  <c r="N146" i="17"/>
  <c r="N95" i="17"/>
  <c r="N25" i="17"/>
  <c r="N103" i="17"/>
  <c r="D27" i="17"/>
  <c r="J50" i="17"/>
  <c r="N69" i="17"/>
  <c r="T72" i="17"/>
  <c r="T189" i="17"/>
  <c r="O25" i="17"/>
  <c r="O14" i="17"/>
  <c r="O146" i="17"/>
  <c r="O118" i="17"/>
  <c r="O114" i="17"/>
  <c r="O103" i="17"/>
  <c r="O93" i="17"/>
  <c r="O19" i="17"/>
  <c r="W28" i="17"/>
  <c r="U28" i="17"/>
  <c r="X28" i="17"/>
  <c r="T17" i="17"/>
  <c r="P195" i="17"/>
  <c r="P180" i="17"/>
  <c r="P169" i="17"/>
  <c r="P146" i="17"/>
  <c r="P139" i="17"/>
  <c r="P118" i="17"/>
  <c r="P35" i="17"/>
  <c r="P16" i="17"/>
  <c r="P152" i="17"/>
  <c r="P149" i="17"/>
  <c r="P192" i="17"/>
  <c r="P181" i="17"/>
  <c r="P19" i="17"/>
  <c r="U17" i="17"/>
  <c r="N29" i="17"/>
  <c r="O43" i="17"/>
  <c r="P50" i="17"/>
  <c r="O59" i="17"/>
  <c r="U62" i="17"/>
  <c r="T66" i="17"/>
  <c r="P84" i="17"/>
  <c r="O88" i="17"/>
  <c r="P93" i="17"/>
  <c r="U103" i="17"/>
  <c r="P159" i="17"/>
  <c r="T23" i="17"/>
  <c r="U66" i="17"/>
  <c r="T131" i="17"/>
  <c r="U169" i="17"/>
  <c r="T202" i="17"/>
  <c r="T159" i="17"/>
  <c r="T95" i="17"/>
  <c r="T60" i="17"/>
  <c r="T68" i="17"/>
  <c r="T128" i="17"/>
  <c r="T92" i="17"/>
  <c r="T105" i="17"/>
  <c r="T22" i="17"/>
  <c r="W50" i="17"/>
  <c r="U50" i="17"/>
  <c r="T50" i="17"/>
  <c r="R50" i="17"/>
  <c r="Q50" i="17"/>
  <c r="P27" i="17"/>
  <c r="T93" i="17"/>
  <c r="U194" i="17"/>
  <c r="U68" i="17"/>
  <c r="U32" i="17"/>
  <c r="U118" i="17"/>
  <c r="U92" i="17"/>
  <c r="U135" i="17"/>
  <c r="U82" i="17"/>
  <c r="U77" i="17"/>
  <c r="U74" i="17"/>
  <c r="U70" i="17"/>
  <c r="N85" i="17"/>
  <c r="U93" i="17"/>
  <c r="O123" i="17"/>
  <c r="V125" i="17"/>
  <c r="V118" i="17"/>
  <c r="V42" i="17"/>
  <c r="V30" i="17"/>
  <c r="V92" i="17"/>
  <c r="V172" i="17"/>
  <c r="V161" i="17"/>
  <c r="V82" i="17"/>
  <c r="V103" i="17"/>
  <c r="V203" i="17"/>
  <c r="V199" i="17"/>
  <c r="V175" i="17"/>
  <c r="V136" i="17"/>
  <c r="V115" i="17"/>
  <c r="V74" i="17"/>
  <c r="V36" i="17"/>
  <c r="V167" i="17"/>
  <c r="V123" i="17"/>
  <c r="X79" i="17"/>
  <c r="E28" i="17"/>
  <c r="V70" i="17"/>
  <c r="O90" i="17"/>
  <c r="V159" i="17"/>
  <c r="U174" i="17"/>
  <c r="T185" i="17"/>
  <c r="Q135" i="17"/>
  <c r="Q165" i="17"/>
  <c r="Q66" i="17"/>
  <c r="Q139" i="17"/>
  <c r="Q149" i="17"/>
  <c r="Q95" i="17"/>
  <c r="Q60" i="17"/>
  <c r="Q55" i="17"/>
  <c r="X47" i="17"/>
  <c r="W47" i="17"/>
  <c r="I47" i="17"/>
  <c r="F20" i="17"/>
  <c r="H71" i="17"/>
  <c r="H90" i="17"/>
  <c r="F122" i="17"/>
  <c r="F136" i="17"/>
  <c r="H153" i="17"/>
  <c r="F157" i="17"/>
  <c r="H169" i="17"/>
  <c r="F204" i="17"/>
  <c r="J6" i="17"/>
  <c r="F18" i="17"/>
  <c r="F38" i="17"/>
  <c r="H72" i="17"/>
  <c r="F77" i="17"/>
  <c r="H104" i="17"/>
  <c r="F112" i="17"/>
  <c r="F115" i="17"/>
  <c r="H129" i="17"/>
  <c r="F162" i="17"/>
  <c r="H176" i="17"/>
  <c r="X4" i="17"/>
  <c r="W4" i="17"/>
  <c r="F4" i="17"/>
  <c r="E4" i="17"/>
  <c r="D4" i="17"/>
  <c r="I4" i="17"/>
  <c r="G4" i="17"/>
  <c r="H4" i="17"/>
  <c r="T4" i="17"/>
  <c r="G21" i="17"/>
  <c r="W3" i="17"/>
  <c r="V3" i="17"/>
  <c r="T3" i="17"/>
  <c r="X3" i="17"/>
  <c r="P3" i="17"/>
  <c r="U3" i="17"/>
  <c r="S3" i="17"/>
  <c r="R3" i="17"/>
  <c r="Q3" i="17"/>
  <c r="U4" i="17"/>
  <c r="F3" i="17"/>
  <c r="G82" i="17"/>
  <c r="G101" i="17"/>
  <c r="H3" i="17"/>
  <c r="T7" i="17"/>
  <c r="G34" i="17"/>
  <c r="G91" i="17"/>
  <c r="G189" i="17"/>
  <c r="G9" i="17"/>
  <c r="F9" i="17"/>
  <c r="P9" i="17"/>
  <c r="X9" i="17"/>
  <c r="W9" i="17"/>
  <c r="U9" i="17"/>
  <c r="O9" i="17"/>
  <c r="V9" i="17"/>
  <c r="T9" i="17"/>
  <c r="S9" i="17"/>
  <c r="R9" i="17"/>
  <c r="Q9" i="17"/>
  <c r="H10" i="17"/>
  <c r="G10" i="17"/>
  <c r="S10" i="17"/>
  <c r="E10" i="17"/>
  <c r="D10" i="17"/>
  <c r="F10" i="17"/>
  <c r="X10" i="17"/>
  <c r="G44" i="17"/>
  <c r="G80" i="17"/>
  <c r="N10" i="17"/>
  <c r="N2" i="17"/>
  <c r="N203" i="17"/>
  <c r="N181" i="17"/>
  <c r="N204" i="17"/>
  <c r="N205" i="17"/>
  <c r="N185" i="17"/>
  <c r="N163" i="17"/>
  <c r="N141" i="17"/>
  <c r="N119" i="17"/>
  <c r="N194" i="17"/>
  <c r="N161" i="17"/>
  <c r="N150" i="17"/>
  <c r="N116" i="17"/>
  <c r="N201" i="17"/>
  <c r="N93" i="17"/>
  <c r="N71" i="17"/>
  <c r="N170" i="17"/>
  <c r="N147" i="17"/>
  <c r="N202" i="17"/>
  <c r="N157" i="17"/>
  <c r="N123" i="17"/>
  <c r="N117" i="17"/>
  <c r="N109" i="17"/>
  <c r="N196" i="17"/>
  <c r="N200" i="17"/>
  <c r="N139" i="17"/>
  <c r="N122" i="17"/>
  <c r="N104" i="17"/>
  <c r="N84" i="17"/>
  <c r="N73" i="17"/>
  <c r="N39" i="17"/>
  <c r="N16" i="17"/>
  <c r="N186" i="17"/>
  <c r="N135" i="17"/>
  <c r="N131" i="17"/>
  <c r="N96" i="17"/>
  <c r="N62" i="17"/>
  <c r="N51" i="17"/>
  <c r="N17" i="17"/>
  <c r="N189" i="17"/>
  <c r="N169" i="17"/>
  <c r="N137" i="17"/>
  <c r="N113" i="17"/>
  <c r="N192" i="17"/>
  <c r="N160" i="17"/>
  <c r="N154" i="17"/>
  <c r="N151" i="17"/>
  <c r="N128" i="17"/>
  <c r="N115" i="17"/>
  <c r="N90" i="17"/>
  <c r="N63" i="17"/>
  <c r="N57" i="17"/>
  <c r="N22" i="17"/>
  <c r="N164" i="17"/>
  <c r="N152" i="17"/>
  <c r="N105" i="17"/>
  <c r="N97" i="17"/>
  <c r="N86" i="17"/>
  <c r="N70" i="17"/>
  <c r="N159" i="17"/>
  <c r="N132" i="17"/>
  <c r="N61" i="17"/>
  <c r="N198" i="17"/>
  <c r="N142" i="17"/>
  <c r="N188" i="17"/>
  <c r="N184" i="17"/>
  <c r="N167" i="17"/>
  <c r="N162" i="17"/>
  <c r="N83" i="17"/>
  <c r="N175" i="17"/>
  <c r="N101" i="17"/>
  <c r="N64" i="17"/>
  <c r="N55" i="17"/>
  <c r="N32" i="17"/>
  <c r="N199" i="17"/>
  <c r="N140" i="17"/>
  <c r="N91" i="17"/>
  <c r="N18" i="17"/>
  <c r="N177" i="17"/>
  <c r="N130" i="17"/>
  <c r="N106" i="17"/>
  <c r="N81" i="17"/>
  <c r="N76" i="17"/>
  <c r="N67" i="17"/>
  <c r="N52" i="17"/>
  <c r="N42" i="17"/>
  <c r="N37" i="17"/>
  <c r="N171" i="17"/>
  <c r="N138" i="17"/>
  <c r="N134" i="17"/>
  <c r="N23" i="17"/>
  <c r="N195" i="17"/>
  <c r="N183" i="17"/>
  <c r="N176" i="17"/>
  <c r="N172" i="17"/>
  <c r="N168" i="17"/>
  <c r="N107" i="17"/>
  <c r="N92" i="17"/>
  <c r="N77" i="17"/>
  <c r="N68" i="17"/>
  <c r="N14" i="17"/>
  <c r="N182" i="17"/>
  <c r="N179" i="17"/>
  <c r="N98" i="17"/>
  <c r="N79" i="17"/>
  <c r="N60" i="17"/>
  <c r="N58" i="17"/>
  <c r="N38" i="17"/>
  <c r="N173" i="17"/>
  <c r="N155" i="17"/>
  <c r="N30" i="17"/>
  <c r="N178" i="17"/>
  <c r="N191" i="17"/>
  <c r="N35" i="17"/>
  <c r="N158" i="17"/>
  <c r="N153" i="17"/>
  <c r="N145" i="17"/>
  <c r="N127" i="17"/>
  <c r="N100" i="17"/>
  <c r="N56" i="17"/>
  <c r="N197" i="17"/>
  <c r="N124" i="17"/>
  <c r="N166" i="17"/>
  <c r="N102" i="17"/>
  <c r="N75" i="17"/>
  <c r="N54" i="17"/>
  <c r="N46" i="17"/>
  <c r="N41" i="17"/>
  <c r="N24" i="17"/>
  <c r="N108" i="17"/>
  <c r="N87" i="17"/>
  <c r="N33" i="17"/>
  <c r="N190" i="17"/>
  <c r="N21" i="17"/>
  <c r="L3" i="17"/>
  <c r="X7" i="17"/>
  <c r="O10" i="17"/>
  <c r="G18" i="17"/>
  <c r="G49" i="17"/>
  <c r="G99" i="17"/>
  <c r="G128" i="17"/>
  <c r="M131" i="17"/>
  <c r="G141" i="17"/>
  <c r="N174" i="17"/>
  <c r="O204" i="17"/>
  <c r="O182" i="17"/>
  <c r="O205" i="17"/>
  <c r="O186" i="17"/>
  <c r="O164" i="17"/>
  <c r="O142" i="17"/>
  <c r="O120" i="17"/>
  <c r="O173" i="17"/>
  <c r="O139" i="17"/>
  <c r="O128" i="17"/>
  <c r="O192" i="17"/>
  <c r="O168" i="17"/>
  <c r="O160" i="17"/>
  <c r="O145" i="17"/>
  <c r="O137" i="17"/>
  <c r="O122" i="17"/>
  <c r="O113" i="17"/>
  <c r="O94" i="17"/>
  <c r="O72" i="17"/>
  <c r="O198" i="17"/>
  <c r="O189" i="17"/>
  <c r="O155" i="17"/>
  <c r="O132" i="17"/>
  <c r="O162" i="17"/>
  <c r="O143" i="17"/>
  <c r="O138" i="17"/>
  <c r="O135" i="17"/>
  <c r="O131" i="17"/>
  <c r="O96" i="17"/>
  <c r="O62" i="17"/>
  <c r="O51" i="17"/>
  <c r="O17" i="17"/>
  <c r="O203" i="17"/>
  <c r="O176" i="17"/>
  <c r="O172" i="17"/>
  <c r="O127" i="17"/>
  <c r="O85" i="17"/>
  <c r="O74" i="17"/>
  <c r="O40" i="17"/>
  <c r="O29" i="17"/>
  <c r="O201" i="17"/>
  <c r="O181" i="17"/>
  <c r="O134" i="17"/>
  <c r="O185" i="17"/>
  <c r="O180" i="17"/>
  <c r="O163" i="17"/>
  <c r="O125" i="17"/>
  <c r="O95" i="17"/>
  <c r="O75" i="17"/>
  <c r="O34" i="17"/>
  <c r="O16" i="17"/>
  <c r="O195" i="17"/>
  <c r="O188" i="17"/>
  <c r="O158" i="17"/>
  <c r="O129" i="17"/>
  <c r="O109" i="17"/>
  <c r="O101" i="17"/>
  <c r="O87" i="17"/>
  <c r="O82" i="17"/>
  <c r="O65" i="17"/>
  <c r="O159" i="17"/>
  <c r="O116" i="17"/>
  <c r="O61" i="17"/>
  <c r="O190" i="17"/>
  <c r="O177" i="17"/>
  <c r="O119" i="17"/>
  <c r="O107" i="17"/>
  <c r="O79" i="17"/>
  <c r="O66" i="17"/>
  <c r="O200" i="17"/>
  <c r="O196" i="17"/>
  <c r="O194" i="17"/>
  <c r="O184" i="17"/>
  <c r="O167" i="17"/>
  <c r="O157" i="17"/>
  <c r="O152" i="17"/>
  <c r="O147" i="17"/>
  <c r="O83" i="17"/>
  <c r="O57" i="17"/>
  <c r="O202" i="17"/>
  <c r="O71" i="17"/>
  <c r="O175" i="17"/>
  <c r="O170" i="17"/>
  <c r="O165" i="17"/>
  <c r="O199" i="17"/>
  <c r="O169" i="17"/>
  <c r="O140" i="17"/>
  <c r="O115" i="17"/>
  <c r="O91" i="17"/>
  <c r="O18" i="17"/>
  <c r="O130" i="17"/>
  <c r="O106" i="17"/>
  <c r="O81" i="17"/>
  <c r="O76" i="17"/>
  <c r="O67" i="17"/>
  <c r="O52" i="17"/>
  <c r="O42" i="17"/>
  <c r="O37" i="17"/>
  <c r="O171" i="17"/>
  <c r="O86" i="17"/>
  <c r="O23" i="17"/>
  <c r="O150" i="17"/>
  <c r="O148" i="17"/>
  <c r="O144" i="17"/>
  <c r="O136" i="17"/>
  <c r="O126" i="17"/>
  <c r="O111" i="17"/>
  <c r="O70" i="17"/>
  <c r="O166" i="17"/>
  <c r="O102" i="17"/>
  <c r="O44" i="17"/>
  <c r="O39" i="17"/>
  <c r="O191" i="17"/>
  <c r="O104" i="17"/>
  <c r="O92" i="17"/>
  <c r="O35" i="17"/>
  <c r="O32" i="17"/>
  <c r="O153" i="17"/>
  <c r="O100" i="17"/>
  <c r="O56" i="17"/>
  <c r="O124" i="17"/>
  <c r="O49" i="17"/>
  <c r="O15" i="17"/>
  <c r="O179" i="17"/>
  <c r="O98" i="17"/>
  <c r="O60" i="17"/>
  <c r="O58" i="17"/>
  <c r="O38" i="17"/>
  <c r="O77" i="17"/>
  <c r="O117" i="17"/>
  <c r="O108" i="17"/>
  <c r="O197" i="17"/>
  <c r="O161" i="17"/>
  <c r="O54" i="17"/>
  <c r="O41" i="17"/>
  <c r="O24" i="17"/>
  <c r="O33" i="17"/>
  <c r="O73" i="17"/>
  <c r="O30" i="17"/>
  <c r="O21" i="17"/>
  <c r="O178" i="17"/>
  <c r="O193" i="17"/>
  <c r="O187" i="17"/>
  <c r="O89" i="17"/>
  <c r="W5" i="17"/>
  <c r="O174" i="17"/>
  <c r="E6" i="17"/>
  <c r="R185" i="17"/>
  <c r="R186" i="17"/>
  <c r="R189" i="17"/>
  <c r="R167" i="17"/>
  <c r="R145" i="17"/>
  <c r="R123" i="17"/>
  <c r="R195" i="17"/>
  <c r="R163" i="17"/>
  <c r="R152" i="17"/>
  <c r="R118" i="17"/>
  <c r="R169" i="17"/>
  <c r="R161" i="17"/>
  <c r="R146" i="17"/>
  <c r="R138" i="17"/>
  <c r="R97" i="17"/>
  <c r="R75" i="17"/>
  <c r="R53" i="17"/>
  <c r="R31" i="17"/>
  <c r="R194" i="17"/>
  <c r="R156" i="17"/>
  <c r="R133" i="17"/>
  <c r="R177" i="17"/>
  <c r="R153" i="17"/>
  <c r="R134" i="17"/>
  <c r="R129" i="17"/>
  <c r="R124" i="17"/>
  <c r="R100" i="17"/>
  <c r="R200" i="17"/>
  <c r="R183" i="17"/>
  <c r="R86" i="17"/>
  <c r="R52" i="17"/>
  <c r="R41" i="17"/>
  <c r="R160" i="17"/>
  <c r="R98" i="17"/>
  <c r="R64" i="17"/>
  <c r="R30" i="17"/>
  <c r="R19" i="17"/>
  <c r="R184" i="17"/>
  <c r="R147" i="17"/>
  <c r="R144" i="17"/>
  <c r="R128" i="17"/>
  <c r="R94" i="17"/>
  <c r="R199" i="17"/>
  <c r="R166" i="17"/>
  <c r="R119" i="17"/>
  <c r="R104" i="17"/>
  <c r="R81" i="17"/>
  <c r="R58" i="17"/>
  <c r="R23" i="17"/>
  <c r="R17" i="17"/>
  <c r="R202" i="17"/>
  <c r="R181" i="17"/>
  <c r="R173" i="17"/>
  <c r="R170" i="17"/>
  <c r="R141" i="17"/>
  <c r="R135" i="17"/>
  <c r="R198" i="17"/>
  <c r="R196" i="17"/>
  <c r="R157" i="17"/>
  <c r="R142" i="17"/>
  <c r="R127" i="17"/>
  <c r="R83" i="17"/>
  <c r="R57" i="17"/>
  <c r="R192" i="17"/>
  <c r="R172" i="17"/>
  <c r="R137" i="17"/>
  <c r="R204" i="17"/>
  <c r="R122" i="17"/>
  <c r="R114" i="17"/>
  <c r="R76" i="17"/>
  <c r="R175" i="17"/>
  <c r="R140" i="17"/>
  <c r="R130" i="17"/>
  <c r="R125" i="17"/>
  <c r="R111" i="17"/>
  <c r="R67" i="17"/>
  <c r="R171" i="17"/>
  <c r="R136" i="17"/>
  <c r="R113" i="17"/>
  <c r="R96" i="17"/>
  <c r="R70" i="17"/>
  <c r="R191" i="17"/>
  <c r="R150" i="17"/>
  <c r="R132" i="17"/>
  <c r="R126" i="17"/>
  <c r="R33" i="17"/>
  <c r="R179" i="17"/>
  <c r="R158" i="17"/>
  <c r="R148" i="17"/>
  <c r="R84" i="17"/>
  <c r="R201" i="17"/>
  <c r="R154" i="17"/>
  <c r="R120" i="17"/>
  <c r="R89" i="17"/>
  <c r="R73" i="17"/>
  <c r="R59" i="17"/>
  <c r="R56" i="17"/>
  <c r="R43" i="17"/>
  <c r="R38" i="17"/>
  <c r="R190" i="17"/>
  <c r="R112" i="17"/>
  <c r="R105" i="17"/>
  <c r="R80" i="17"/>
  <c r="R74" i="17"/>
  <c r="R60" i="17"/>
  <c r="R188" i="17"/>
  <c r="R79" i="17"/>
  <c r="R51" i="17"/>
  <c r="R197" i="17"/>
  <c r="R115" i="17"/>
  <c r="R54" i="17"/>
  <c r="R46" i="17"/>
  <c r="R182" i="17"/>
  <c r="R176" i="17"/>
  <c r="R102" i="17"/>
  <c r="R77" i="17"/>
  <c r="R24" i="17"/>
  <c r="R168" i="17"/>
  <c r="R108" i="17"/>
  <c r="R106" i="17"/>
  <c r="R21" i="17"/>
  <c r="R155" i="17"/>
  <c r="R87" i="17"/>
  <c r="R117" i="17"/>
  <c r="R18" i="17"/>
  <c r="R15" i="17"/>
  <c r="R71" i="17"/>
  <c r="R49" i="17"/>
  <c r="R44" i="17"/>
  <c r="R187" i="17"/>
  <c r="R178" i="17"/>
  <c r="R110" i="17"/>
  <c r="R85" i="17"/>
  <c r="R69" i="17"/>
  <c r="R65" i="17"/>
  <c r="R36" i="17"/>
  <c r="R193" i="17"/>
  <c r="R203" i="17"/>
  <c r="R91" i="17"/>
  <c r="J4" i="17"/>
  <c r="H6" i="17"/>
  <c r="R8" i="17"/>
  <c r="T10" i="17"/>
  <c r="M22" i="17"/>
  <c r="U26" i="17"/>
  <c r="P32" i="17"/>
  <c r="P34" i="17"/>
  <c r="N36" i="17"/>
  <c r="Q38" i="17"/>
  <c r="S40" i="17"/>
  <c r="M49" i="17"/>
  <c r="N65" i="17"/>
  <c r="O80" i="17"/>
  <c r="N94" i="17"/>
  <c r="R116" i="17"/>
  <c r="P125" i="17"/>
  <c r="P199" i="17"/>
  <c r="G196" i="17"/>
  <c r="G197" i="17"/>
  <c r="G200" i="17"/>
  <c r="G178" i="17"/>
  <c r="G156" i="17"/>
  <c r="G134" i="17"/>
  <c r="G204" i="17"/>
  <c r="G169" i="17"/>
  <c r="G158" i="17"/>
  <c r="G124" i="17"/>
  <c r="G195" i="17"/>
  <c r="G173" i="17"/>
  <c r="G150" i="17"/>
  <c r="G127" i="17"/>
  <c r="G108" i="17"/>
  <c r="G86" i="17"/>
  <c r="G64" i="17"/>
  <c r="G42" i="17"/>
  <c r="G20" i="17"/>
  <c r="G182" i="17"/>
  <c r="G151" i="17"/>
  <c r="G115" i="17"/>
  <c r="G188" i="17"/>
  <c r="G185" i="17"/>
  <c r="G146" i="17"/>
  <c r="G142" i="17"/>
  <c r="G92" i="17"/>
  <c r="G58" i="17"/>
  <c r="G205" i="17"/>
  <c r="G130" i="17"/>
  <c r="G116" i="17"/>
  <c r="G110" i="17"/>
  <c r="G102" i="17"/>
  <c r="G81" i="17"/>
  <c r="G70" i="17"/>
  <c r="G36" i="17"/>
  <c r="G25" i="17"/>
  <c r="G149" i="17"/>
  <c r="G133" i="17"/>
  <c r="G112" i="17"/>
  <c r="G203" i="17"/>
  <c r="G171" i="17"/>
  <c r="G168" i="17"/>
  <c r="G165" i="17"/>
  <c r="G139" i="17"/>
  <c r="G136" i="17"/>
  <c r="G121" i="17"/>
  <c r="G73" i="17"/>
  <c r="G67" i="17"/>
  <c r="G38" i="17"/>
  <c r="G32" i="17"/>
  <c r="G14" i="17"/>
  <c r="G166" i="17"/>
  <c r="G137" i="17"/>
  <c r="G125" i="17"/>
  <c r="G122" i="17"/>
  <c r="G106" i="17"/>
  <c r="G96" i="17"/>
  <c r="G85" i="17"/>
  <c r="G89" i="17"/>
  <c r="G69" i="17"/>
  <c r="G60" i="17"/>
  <c r="G55" i="17"/>
  <c r="G144" i="17"/>
  <c r="G129" i="17"/>
  <c r="G113" i="17"/>
  <c r="G93" i="17"/>
  <c r="G78" i="17"/>
  <c r="G174" i="17"/>
  <c r="G164" i="17"/>
  <c r="G100" i="17"/>
  <c r="G74" i="17"/>
  <c r="G202" i="17"/>
  <c r="G198" i="17"/>
  <c r="G192" i="17"/>
  <c r="G177" i="17"/>
  <c r="G172" i="17"/>
  <c r="G187" i="17"/>
  <c r="G123" i="17"/>
  <c r="G119" i="17"/>
  <c r="G117" i="17"/>
  <c r="G83" i="17"/>
  <c r="G45" i="17"/>
  <c r="G161" i="17"/>
  <c r="G75" i="17"/>
  <c r="G72" i="17"/>
  <c r="G194" i="17"/>
  <c r="G175" i="17"/>
  <c r="G163" i="17"/>
  <c r="G98" i="17"/>
  <c r="G88" i="17"/>
  <c r="G31" i="17"/>
  <c r="G167" i="17"/>
  <c r="G103" i="17"/>
  <c r="G61" i="17"/>
  <c r="G17" i="17"/>
  <c r="G181" i="17"/>
  <c r="G162" i="17"/>
  <c r="G120" i="17"/>
  <c r="G79" i="17"/>
  <c r="G62" i="17"/>
  <c r="G56" i="17"/>
  <c r="G159" i="17"/>
  <c r="G138" i="17"/>
  <c r="G118" i="17"/>
  <c r="G53" i="17"/>
  <c r="G48" i="17"/>
  <c r="G23" i="17"/>
  <c r="G46" i="17"/>
  <c r="G201" i="17"/>
  <c r="G143" i="17"/>
  <c r="G2" i="17"/>
  <c r="G191" i="17"/>
  <c r="G179" i="17"/>
  <c r="G135" i="17"/>
  <c r="G94" i="17"/>
  <c r="G90" i="17"/>
  <c r="G66" i="17"/>
  <c r="G40" i="17"/>
  <c r="G104" i="17"/>
  <c r="G132" i="17"/>
  <c r="G153" i="17"/>
  <c r="G148" i="17"/>
  <c r="G140" i="17"/>
  <c r="G68" i="17"/>
  <c r="G43" i="17"/>
  <c r="G51" i="17"/>
  <c r="G29" i="17"/>
  <c r="G145" i="17"/>
  <c r="G176" i="17"/>
  <c r="U7" i="17"/>
  <c r="T5" i="17"/>
  <c r="D8" i="17"/>
  <c r="Q10" i="17"/>
  <c r="P116" i="17"/>
  <c r="G190" i="17"/>
  <c r="W8" i="17"/>
  <c r="M20" i="17"/>
  <c r="N78" i="17"/>
  <c r="N99" i="17"/>
  <c r="S116" i="17"/>
  <c r="M160" i="17"/>
  <c r="T2" i="17"/>
  <c r="T187" i="17"/>
  <c r="T188" i="17"/>
  <c r="T191" i="17"/>
  <c r="T169" i="17"/>
  <c r="T147" i="17"/>
  <c r="T125" i="17"/>
  <c r="T201" i="17"/>
  <c r="T164" i="17"/>
  <c r="T153" i="17"/>
  <c r="T119" i="17"/>
  <c r="T193" i="17"/>
  <c r="T99" i="17"/>
  <c r="T77" i="17"/>
  <c r="T55" i="17"/>
  <c r="T33" i="17"/>
  <c r="T199" i="17"/>
  <c r="T179" i="17"/>
  <c r="T172" i="17"/>
  <c r="T149" i="17"/>
  <c r="T141" i="17"/>
  <c r="T196" i="17"/>
  <c r="T139" i="17"/>
  <c r="T101" i="17"/>
  <c r="T190" i="17"/>
  <c r="T192" i="17"/>
  <c r="T180" i="17"/>
  <c r="T152" i="17"/>
  <c r="T148" i="17"/>
  <c r="T144" i="17"/>
  <c r="T118" i="17"/>
  <c r="T106" i="17"/>
  <c r="T98" i="17"/>
  <c r="T87" i="17"/>
  <c r="T53" i="17"/>
  <c r="T42" i="17"/>
  <c r="T195" i="17"/>
  <c r="T140" i="17"/>
  <c r="T136" i="17"/>
  <c r="T132" i="17"/>
  <c r="T123" i="17"/>
  <c r="T113" i="17"/>
  <c r="T76" i="17"/>
  <c r="T65" i="17"/>
  <c r="T31" i="17"/>
  <c r="T20" i="17"/>
  <c r="T173" i="17"/>
  <c r="T157" i="17"/>
  <c r="T89" i="17"/>
  <c r="T83" i="17"/>
  <c r="T178" i="17"/>
  <c r="T175" i="17"/>
  <c r="T86" i="17"/>
  <c r="T70" i="17"/>
  <c r="T64" i="17"/>
  <c r="T29" i="17"/>
  <c r="T176" i="17"/>
  <c r="T138" i="17"/>
  <c r="T88" i="17"/>
  <c r="T78" i="17"/>
  <c r="T200" i="17"/>
  <c r="T194" i="17"/>
  <c r="T162" i="17"/>
  <c r="T137" i="17"/>
  <c r="T75" i="17"/>
  <c r="T71" i="17"/>
  <c r="T62" i="17"/>
  <c r="T204" i="17"/>
  <c r="T186" i="17"/>
  <c r="T184" i="17"/>
  <c r="T167" i="17"/>
  <c r="T114" i="17"/>
  <c r="T94" i="17"/>
  <c r="T170" i="17"/>
  <c r="T165" i="17"/>
  <c r="T150" i="17"/>
  <c r="T145" i="17"/>
  <c r="T135" i="17"/>
  <c r="T130" i="17"/>
  <c r="T111" i="17"/>
  <c r="T108" i="17"/>
  <c r="T58" i="17"/>
  <c r="T182" i="17"/>
  <c r="T155" i="17"/>
  <c r="T117" i="17"/>
  <c r="T91" i="17"/>
  <c r="T177" i="17"/>
  <c r="T134" i="17"/>
  <c r="T84" i="17"/>
  <c r="T52" i="17"/>
  <c r="T158" i="17"/>
  <c r="T142" i="17"/>
  <c r="T124" i="17"/>
  <c r="T73" i="17"/>
  <c r="T59" i="17"/>
  <c r="T56" i="17"/>
  <c r="T43" i="17"/>
  <c r="T38" i="17"/>
  <c r="T156" i="17"/>
  <c r="T154" i="17"/>
  <c r="T146" i="17"/>
  <c r="T120" i="17"/>
  <c r="T79" i="17"/>
  <c r="T24" i="17"/>
  <c r="T19" i="17"/>
  <c r="T109" i="17"/>
  <c r="T104" i="17"/>
  <c r="T14" i="17"/>
  <c r="T143" i="17"/>
  <c r="T129" i="17"/>
  <c r="T127" i="17"/>
  <c r="T90" i="17"/>
  <c r="T85" i="17"/>
  <c r="T45" i="17"/>
  <c r="T40" i="17"/>
  <c r="T197" i="17"/>
  <c r="T100" i="17"/>
  <c r="T171" i="17"/>
  <c r="T166" i="17"/>
  <c r="T122" i="17"/>
  <c r="T81" i="17"/>
  <c r="T18" i="17"/>
  <c r="T15" i="17"/>
  <c r="T163" i="17"/>
  <c r="T160" i="17"/>
  <c r="T63" i="17"/>
  <c r="T161" i="17"/>
  <c r="T115" i="17"/>
  <c r="T96" i="17"/>
  <c r="T54" i="17"/>
  <c r="T41" i="17"/>
  <c r="T21" i="17"/>
  <c r="T49" i="17"/>
  <c r="T44" i="17"/>
  <c r="T110" i="17"/>
  <c r="T69" i="17"/>
  <c r="T36" i="17"/>
  <c r="T30" i="17"/>
  <c r="T203" i="17"/>
  <c r="T168" i="17"/>
  <c r="T39" i="17"/>
  <c r="T181" i="17"/>
  <c r="T67" i="17"/>
  <c r="T112" i="17"/>
  <c r="L4" i="17"/>
  <c r="X8" i="17"/>
  <c r="N20" i="17"/>
  <c r="P22" i="17"/>
  <c r="R32" i="17"/>
  <c r="R34" i="17"/>
  <c r="P36" i="17"/>
  <c r="M47" i="17"/>
  <c r="G59" i="17"/>
  <c r="Q61" i="17"/>
  <c r="O63" i="17"/>
  <c r="O78" i="17"/>
  <c r="Q80" i="17"/>
  <c r="N89" i="17"/>
  <c r="O99" i="17"/>
  <c r="Q107" i="17"/>
  <c r="O110" i="17"/>
  <c r="T116" i="17"/>
  <c r="M141" i="17"/>
  <c r="E3" i="17"/>
  <c r="D6" i="17"/>
  <c r="G6" i="17"/>
  <c r="N6" i="17"/>
  <c r="M6" i="17"/>
  <c r="L6" i="17"/>
  <c r="K6" i="17"/>
  <c r="W6" i="17"/>
  <c r="R6" i="17"/>
  <c r="X6" i="17"/>
  <c r="V6" i="17"/>
  <c r="U6" i="17"/>
  <c r="T6" i="17"/>
  <c r="S6" i="17"/>
  <c r="V4" i="17"/>
  <c r="G28" i="17"/>
  <c r="G77" i="17"/>
  <c r="G152" i="17"/>
  <c r="G3" i="17"/>
  <c r="S5" i="17"/>
  <c r="J3" i="17"/>
  <c r="M10" i="17"/>
  <c r="M202" i="17"/>
  <c r="M180" i="17"/>
  <c r="M203" i="17"/>
  <c r="M184" i="17"/>
  <c r="M162" i="17"/>
  <c r="M140" i="17"/>
  <c r="M118" i="17"/>
  <c r="M172" i="17"/>
  <c r="M138" i="17"/>
  <c r="M127" i="17"/>
  <c r="M115" i="17"/>
  <c r="M187" i="17"/>
  <c r="M175" i="17"/>
  <c r="M152" i="17"/>
  <c r="M129" i="17"/>
  <c r="M112" i="17"/>
  <c r="M92" i="17"/>
  <c r="M70" i="17"/>
  <c r="M193" i="17"/>
  <c r="M139" i="17"/>
  <c r="M205" i="17"/>
  <c r="M195" i="17"/>
  <c r="M188" i="17"/>
  <c r="M176" i="17"/>
  <c r="M133" i="17"/>
  <c r="M197" i="17"/>
  <c r="M159" i="17"/>
  <c r="M151" i="17"/>
  <c r="M147" i="17"/>
  <c r="M143" i="17"/>
  <c r="M117" i="17"/>
  <c r="M111" i="17"/>
  <c r="M95" i="17"/>
  <c r="M61" i="17"/>
  <c r="M15" i="17"/>
  <c r="M200" i="17"/>
  <c r="M122" i="17"/>
  <c r="M104" i="17"/>
  <c r="M84" i="17"/>
  <c r="M73" i="17"/>
  <c r="M39" i="17"/>
  <c r="M16" i="17"/>
  <c r="M196" i="17"/>
  <c r="M191" i="17"/>
  <c r="M153" i="17"/>
  <c r="M124" i="17"/>
  <c r="M99" i="17"/>
  <c r="M93" i="17"/>
  <c r="M201" i="17"/>
  <c r="M157" i="17"/>
  <c r="M85" i="17"/>
  <c r="M45" i="17"/>
  <c r="M149" i="17"/>
  <c r="M146" i="17"/>
  <c r="M116" i="17"/>
  <c r="M179" i="17"/>
  <c r="M174" i="17"/>
  <c r="M154" i="17"/>
  <c r="M110" i="17"/>
  <c r="M56" i="17"/>
  <c r="M97" i="17"/>
  <c r="M86" i="17"/>
  <c r="M192" i="17"/>
  <c r="M190" i="17"/>
  <c r="M177" i="17"/>
  <c r="M107" i="17"/>
  <c r="M90" i="17"/>
  <c r="M79" i="17"/>
  <c r="M75" i="17"/>
  <c r="M66" i="17"/>
  <c r="M198" i="17"/>
  <c r="M194" i="17"/>
  <c r="M142" i="17"/>
  <c r="M137" i="17"/>
  <c r="M57" i="17"/>
  <c r="M182" i="17"/>
  <c r="M189" i="17"/>
  <c r="M173" i="17"/>
  <c r="M167" i="17"/>
  <c r="M103" i="17"/>
  <c r="M78" i="17"/>
  <c r="M204" i="17"/>
  <c r="M169" i="17"/>
  <c r="M101" i="17"/>
  <c r="M64" i="17"/>
  <c r="M55" i="17"/>
  <c r="M32" i="17"/>
  <c r="M199" i="17"/>
  <c r="M132" i="17"/>
  <c r="M128" i="17"/>
  <c r="M113" i="17"/>
  <c r="M96" i="17"/>
  <c r="M91" i="17"/>
  <c r="M18" i="17"/>
  <c r="M130" i="17"/>
  <c r="M106" i="17"/>
  <c r="M81" i="17"/>
  <c r="M76" i="17"/>
  <c r="M67" i="17"/>
  <c r="M52" i="17"/>
  <c r="M42" i="17"/>
  <c r="M37" i="17"/>
  <c r="M114" i="17"/>
  <c r="M82" i="17"/>
  <c r="M148" i="17"/>
  <c r="M120" i="17"/>
  <c r="M94" i="17"/>
  <c r="M43" i="17"/>
  <c r="M51" i="17"/>
  <c r="M35" i="17"/>
  <c r="M108" i="17"/>
  <c r="M87" i="17"/>
  <c r="M185" i="17"/>
  <c r="M14" i="17"/>
  <c r="M98" i="17"/>
  <c r="M60" i="17"/>
  <c r="M58" i="17"/>
  <c r="M38" i="17"/>
  <c r="M161" i="17"/>
  <c r="M102" i="17"/>
  <c r="M171" i="17"/>
  <c r="M158" i="17"/>
  <c r="M150" i="17"/>
  <c r="M145" i="17"/>
  <c r="M100" i="17"/>
  <c r="M77" i="17"/>
  <c r="M166" i="17"/>
  <c r="M83" i="17"/>
  <c r="M71" i="17"/>
  <c r="M54" i="17"/>
  <c r="M41" i="17"/>
  <c r="M24" i="17"/>
  <c r="M33" i="17"/>
  <c r="M168" i="17"/>
  <c r="M155" i="17"/>
  <c r="G65" i="17"/>
  <c r="G22" i="17"/>
  <c r="M164" i="17"/>
  <c r="M26" i="17"/>
  <c r="J26" i="17"/>
  <c r="I26" i="17"/>
  <c r="E26" i="17"/>
  <c r="G26" i="17"/>
  <c r="F26" i="17"/>
  <c r="D26" i="17"/>
  <c r="O26" i="17"/>
  <c r="L26" i="17"/>
  <c r="N26" i="17"/>
  <c r="K26" i="17"/>
  <c r="H26" i="17"/>
  <c r="N3" i="17"/>
  <c r="G24" i="17"/>
  <c r="S26" i="17"/>
  <c r="M34" i="17"/>
  <c r="N40" i="17"/>
  <c r="O36" i="17"/>
  <c r="M63" i="17"/>
  <c r="G114" i="17"/>
  <c r="G186" i="17"/>
  <c r="S199" i="17"/>
  <c r="V10" i="17"/>
  <c r="M4" i="17"/>
  <c r="O6" i="17"/>
  <c r="D9" i="17"/>
  <c r="W10" i="17"/>
  <c r="G15" i="17"/>
  <c r="O20" i="17"/>
  <c r="Q22" i="17"/>
  <c r="X26" i="17"/>
  <c r="T32" i="17"/>
  <c r="S34" i="17"/>
  <c r="N47" i="17"/>
  <c r="R61" i="17"/>
  <c r="R63" i="17"/>
  <c r="M68" i="17"/>
  <c r="G76" i="17"/>
  <c r="P78" i="17"/>
  <c r="G84" i="17"/>
  <c r="P92" i="17"/>
  <c r="G95" i="17"/>
  <c r="Q99" i="17"/>
  <c r="R107" i="17"/>
  <c r="G111" i="17"/>
  <c r="N120" i="17"/>
  <c r="G126" i="17"/>
  <c r="M135" i="17"/>
  <c r="O141" i="17"/>
  <c r="N144" i="17"/>
  <c r="P157" i="17"/>
  <c r="G107" i="17"/>
  <c r="N4" i="17"/>
  <c r="P6" i="17"/>
  <c r="E9" i="17"/>
  <c r="P20" i="17"/>
  <c r="R22" i="17"/>
  <c r="T34" i="17"/>
  <c r="N45" i="17"/>
  <c r="S47" i="17"/>
  <c r="G57" i="17"/>
  <c r="S61" i="17"/>
  <c r="O68" i="17"/>
  <c r="Q78" i="17"/>
  <c r="R92" i="17"/>
  <c r="R99" i="17"/>
  <c r="T102" i="17"/>
  <c r="G105" i="17"/>
  <c r="S107" i="17"/>
  <c r="P120" i="17"/>
  <c r="P141" i="17"/>
  <c r="O151" i="17"/>
  <c r="O154" i="17"/>
  <c r="M183" i="17"/>
  <c r="M186" i="17"/>
  <c r="X5" i="17"/>
  <c r="D5" i="17"/>
  <c r="J5" i="17"/>
  <c r="I5" i="17"/>
  <c r="H5" i="17"/>
  <c r="G5" i="17"/>
  <c r="Q5" i="17"/>
  <c r="O5" i="17"/>
  <c r="P5" i="17"/>
  <c r="N5" i="17"/>
  <c r="M5" i="17"/>
  <c r="L5" i="17"/>
  <c r="K5" i="17"/>
  <c r="F5" i="17"/>
  <c r="G109" i="17"/>
  <c r="G184" i="17"/>
  <c r="E7" i="17"/>
  <c r="D7" i="17"/>
  <c r="J7" i="17"/>
  <c r="R7" i="17"/>
  <c r="Q7" i="17"/>
  <c r="P7" i="17"/>
  <c r="O7" i="17"/>
  <c r="F7" i="17"/>
  <c r="S7" i="17"/>
  <c r="G131" i="17"/>
  <c r="G170" i="17"/>
  <c r="G193" i="17"/>
  <c r="F8" i="17"/>
  <c r="E8" i="17"/>
  <c r="M8" i="17"/>
  <c r="V8" i="17"/>
  <c r="U8" i="17"/>
  <c r="T8" i="17"/>
  <c r="S8" i="17"/>
  <c r="O8" i="17"/>
  <c r="L8" i="17"/>
  <c r="N8" i="17"/>
  <c r="G8" i="17"/>
  <c r="K8" i="17"/>
  <c r="J8" i="17"/>
  <c r="I8" i="17"/>
  <c r="H8" i="17"/>
  <c r="R5" i="17"/>
  <c r="I3" i="17"/>
  <c r="G30" i="17"/>
  <c r="V7" i="17"/>
  <c r="K3" i="17"/>
  <c r="U5" i="17"/>
  <c r="G63" i="17"/>
  <c r="M181" i="17"/>
  <c r="V5" i="17"/>
  <c r="M170" i="17"/>
  <c r="M3" i="17"/>
  <c r="P10" i="17"/>
  <c r="M40" i="17"/>
  <c r="M119" i="17"/>
  <c r="M134" i="17"/>
  <c r="G147" i="17"/>
  <c r="G160" i="17"/>
  <c r="P205" i="17"/>
  <c r="P183" i="17"/>
  <c r="P187" i="17"/>
  <c r="P165" i="17"/>
  <c r="P143" i="17"/>
  <c r="P121" i="17"/>
  <c r="P200" i="17"/>
  <c r="P189" i="17"/>
  <c r="P182" i="17"/>
  <c r="P162" i="17"/>
  <c r="P151" i="17"/>
  <c r="P117" i="17"/>
  <c r="P176" i="17"/>
  <c r="P153" i="17"/>
  <c r="P130" i="17"/>
  <c r="P95" i="17"/>
  <c r="P73" i="17"/>
  <c r="P51" i="17"/>
  <c r="P29" i="17"/>
  <c r="P184" i="17"/>
  <c r="P178" i="17"/>
  <c r="P163" i="17"/>
  <c r="P140" i="17"/>
  <c r="P167" i="17"/>
  <c r="P148" i="17"/>
  <c r="P110" i="17"/>
  <c r="P99" i="17"/>
  <c r="P204" i="17"/>
  <c r="P203" i="17"/>
  <c r="P186" i="17"/>
  <c r="P172" i="17"/>
  <c r="P127" i="17"/>
  <c r="P85" i="17"/>
  <c r="P74" i="17"/>
  <c r="P40" i="17"/>
  <c r="P168" i="17"/>
  <c r="P164" i="17"/>
  <c r="P112" i="17"/>
  <c r="P105" i="17"/>
  <c r="P97" i="17"/>
  <c r="P63" i="17"/>
  <c r="P52" i="17"/>
  <c r="P18" i="17"/>
  <c r="P166" i="17"/>
  <c r="P150" i="17"/>
  <c r="P104" i="17"/>
  <c r="P88" i="17"/>
  <c r="P82" i="17"/>
  <c r="P131" i="17"/>
  <c r="P100" i="17"/>
  <c r="P69" i="17"/>
  <c r="P161" i="17"/>
  <c r="P155" i="17"/>
  <c r="P132" i="17"/>
  <c r="P126" i="17"/>
  <c r="P123" i="17"/>
  <c r="P77" i="17"/>
  <c r="P202" i="17"/>
  <c r="P193" i="17"/>
  <c r="P190" i="17"/>
  <c r="P177" i="17"/>
  <c r="P119" i="17"/>
  <c r="P107" i="17"/>
  <c r="P79" i="17"/>
  <c r="P66" i="17"/>
  <c r="P90" i="17"/>
  <c r="P75" i="17"/>
  <c r="P188" i="17"/>
  <c r="P137" i="17"/>
  <c r="P71" i="17"/>
  <c r="P122" i="17"/>
  <c r="P114" i="17"/>
  <c r="P101" i="17"/>
  <c r="P94" i="17"/>
  <c r="P87" i="17"/>
  <c r="P62" i="17"/>
  <c r="P160" i="17"/>
  <c r="P106" i="17"/>
  <c r="P81" i="17"/>
  <c r="P76" i="17"/>
  <c r="P67" i="17"/>
  <c r="P61" i="17"/>
  <c r="P42" i="17"/>
  <c r="P37" i="17"/>
  <c r="P171" i="17"/>
  <c r="P128" i="17"/>
  <c r="P113" i="17"/>
  <c r="P96" i="17"/>
  <c r="P86" i="17"/>
  <c r="P23" i="17"/>
  <c r="P144" i="17"/>
  <c r="P138" i="17"/>
  <c r="P136" i="17"/>
  <c r="P134" i="17"/>
  <c r="P111" i="17"/>
  <c r="P70" i="17"/>
  <c r="P196" i="17"/>
  <c r="P191" i="17"/>
  <c r="P156" i="17"/>
  <c r="P142" i="17"/>
  <c r="P124" i="17"/>
  <c r="P33" i="17"/>
  <c r="P174" i="17"/>
  <c r="P135" i="17"/>
  <c r="P185" i="17"/>
  <c r="P179" i="17"/>
  <c r="P98" i="17"/>
  <c r="P60" i="17"/>
  <c r="P58" i="17"/>
  <c r="P38" i="17"/>
  <c r="P194" i="17"/>
  <c r="P158" i="17"/>
  <c r="P145" i="17"/>
  <c r="P44" i="17"/>
  <c r="P56" i="17"/>
  <c r="P197" i="17"/>
  <c r="P102" i="17"/>
  <c r="P54" i="17"/>
  <c r="P41" i="17"/>
  <c r="P24" i="17"/>
  <c r="P83" i="17"/>
  <c r="P115" i="17"/>
  <c r="P108" i="17"/>
  <c r="P30" i="17"/>
  <c r="P21" i="17"/>
  <c r="P173" i="17"/>
  <c r="P49" i="17"/>
  <c r="P15" i="17"/>
  <c r="P89" i="17"/>
  <c r="P129" i="17"/>
  <c r="M44" i="17"/>
  <c r="M125" i="17"/>
  <c r="Q184" i="17"/>
  <c r="Q188" i="17"/>
  <c r="Q166" i="17"/>
  <c r="Q144" i="17"/>
  <c r="Q122" i="17"/>
  <c r="Q174" i="17"/>
  <c r="Q140" i="17"/>
  <c r="Q129" i="17"/>
  <c r="Q197" i="17"/>
  <c r="Q182" i="17"/>
  <c r="Q114" i="17"/>
  <c r="Q96" i="17"/>
  <c r="Q74" i="17"/>
  <c r="Q52" i="17"/>
  <c r="Q30" i="17"/>
  <c r="Q203" i="17"/>
  <c r="Q171" i="17"/>
  <c r="Q148" i="17"/>
  <c r="Q199" i="17"/>
  <c r="Q192" i="17"/>
  <c r="Q185" i="17"/>
  <c r="Q172" i="17"/>
  <c r="Q193" i="17"/>
  <c r="Q186" i="17"/>
  <c r="Q176" i="17"/>
  <c r="Q168" i="17"/>
  <c r="Q164" i="17"/>
  <c r="Q112" i="17"/>
  <c r="Q105" i="17"/>
  <c r="Q97" i="17"/>
  <c r="Q63" i="17"/>
  <c r="Q29" i="17"/>
  <c r="Q18" i="17"/>
  <c r="Q189" i="17"/>
  <c r="Q183" i="17"/>
  <c r="Q156" i="17"/>
  <c r="Q118" i="17"/>
  <c r="Q86" i="17"/>
  <c r="Q75" i="17"/>
  <c r="Q41" i="17"/>
  <c r="Q131" i="17"/>
  <c r="Q117" i="17"/>
  <c r="Q109" i="17"/>
  <c r="Q190" i="17"/>
  <c r="Q169" i="17"/>
  <c r="Q134" i="17"/>
  <c r="Q108" i="17"/>
  <c r="Q40" i="17"/>
  <c r="Q113" i="17"/>
  <c r="Q92" i="17"/>
  <c r="Q71" i="17"/>
  <c r="Q132" i="17"/>
  <c r="Q90" i="17"/>
  <c r="Q198" i="17"/>
  <c r="Q196" i="17"/>
  <c r="Q194" i="17"/>
  <c r="Q157" i="17"/>
  <c r="Q152" i="17"/>
  <c r="Q147" i="17"/>
  <c r="Q142" i="17"/>
  <c r="Q127" i="17"/>
  <c r="Q104" i="17"/>
  <c r="Q83" i="17"/>
  <c r="Q57" i="17"/>
  <c r="Q202" i="17"/>
  <c r="Q162" i="17"/>
  <c r="Q101" i="17"/>
  <c r="Q94" i="17"/>
  <c r="Q87" i="17"/>
  <c r="Q62" i="17"/>
  <c r="Q204" i="17"/>
  <c r="Q98" i="17"/>
  <c r="Q76" i="17"/>
  <c r="Q180" i="17"/>
  <c r="Q130" i="17"/>
  <c r="Q128" i="17"/>
  <c r="Q23" i="17"/>
  <c r="Q177" i="17"/>
  <c r="Q138" i="17"/>
  <c r="Q136" i="17"/>
  <c r="Q111" i="17"/>
  <c r="Q70" i="17"/>
  <c r="Q191" i="17"/>
  <c r="Q150" i="17"/>
  <c r="Q126" i="17"/>
  <c r="Q124" i="17"/>
  <c r="Q33" i="17"/>
  <c r="Q179" i="17"/>
  <c r="Q158" i="17"/>
  <c r="Q146" i="17"/>
  <c r="Q84" i="17"/>
  <c r="Q19" i="17"/>
  <c r="Q178" i="17"/>
  <c r="Q141" i="17"/>
  <c r="Q133" i="17"/>
  <c r="Q125" i="17"/>
  <c r="Q54" i="17"/>
  <c r="Q49" i="17"/>
  <c r="Q56" i="17"/>
  <c r="Q102" i="17"/>
  <c r="Q77" i="17"/>
  <c r="Q110" i="17"/>
  <c r="Q85" i="17"/>
  <c r="Q69" i="17"/>
  <c r="Q65" i="17"/>
  <c r="Q36" i="17"/>
  <c r="Q153" i="17"/>
  <c r="Q145" i="17"/>
  <c r="Q100" i="17"/>
  <c r="Q79" i="17"/>
  <c r="Q51" i="17"/>
  <c r="Q24" i="17"/>
  <c r="Q161" i="17"/>
  <c r="Q115" i="17"/>
  <c r="Q173" i="17"/>
  <c r="Q137" i="17"/>
  <c r="Q200" i="17"/>
  <c r="Q106" i="17"/>
  <c r="Q81" i="17"/>
  <c r="Q21" i="17"/>
  <c r="Q73" i="17"/>
  <c r="Q15" i="17"/>
  <c r="Q155" i="17"/>
  <c r="Q89" i="17"/>
  <c r="Q44" i="17"/>
  <c r="Q187" i="17"/>
  <c r="Q181" i="17"/>
  <c r="Q170" i="17"/>
  <c r="Q163" i="17"/>
  <c r="Q160" i="17"/>
  <c r="N27" i="17"/>
  <c r="L27" i="17"/>
  <c r="K27" i="17"/>
  <c r="I27" i="17"/>
  <c r="O27" i="17"/>
  <c r="M27" i="17"/>
  <c r="J27" i="17"/>
  <c r="H27" i="17"/>
  <c r="X27" i="17"/>
  <c r="V27" i="17"/>
  <c r="W27" i="17"/>
  <c r="U27" i="17"/>
  <c r="T27" i="17"/>
  <c r="S27" i="17"/>
  <c r="R27" i="17"/>
  <c r="Q27" i="17"/>
  <c r="O3" i="17"/>
  <c r="F6" i="17"/>
  <c r="Q8" i="17"/>
  <c r="R10" i="17"/>
  <c r="T26" i="17"/>
  <c r="M30" i="17"/>
  <c r="N34" i="17"/>
  <c r="M36" i="17"/>
  <c r="N44" i="17"/>
  <c r="G54" i="17"/>
  <c r="M65" i="17"/>
  <c r="M80" i="17"/>
  <c r="Q116" i="17"/>
  <c r="N125" i="17"/>
  <c r="P147" i="17"/>
  <c r="G157" i="17"/>
  <c r="S186" i="17"/>
  <c r="S187" i="17"/>
  <c r="S190" i="17"/>
  <c r="S168" i="17"/>
  <c r="S146" i="17"/>
  <c r="S124" i="17"/>
  <c r="S183" i="17"/>
  <c r="S175" i="17"/>
  <c r="S141" i="17"/>
  <c r="S130" i="17"/>
  <c r="S202" i="17"/>
  <c r="S188" i="17"/>
  <c r="S177" i="17"/>
  <c r="S154" i="17"/>
  <c r="S131" i="17"/>
  <c r="S123" i="17"/>
  <c r="S115" i="17"/>
  <c r="S98" i="17"/>
  <c r="S76" i="17"/>
  <c r="S54" i="17"/>
  <c r="S32" i="17"/>
  <c r="S164" i="17"/>
  <c r="S181" i="17"/>
  <c r="S158" i="17"/>
  <c r="S118" i="17"/>
  <c r="S111" i="17"/>
  <c r="S182" i="17"/>
  <c r="S189" i="17"/>
  <c r="S160" i="17"/>
  <c r="S156" i="17"/>
  <c r="S75" i="17"/>
  <c r="S64" i="17"/>
  <c r="S30" i="17"/>
  <c r="S19" i="17"/>
  <c r="S192" i="17"/>
  <c r="S180" i="17"/>
  <c r="S152" i="17"/>
  <c r="S148" i="17"/>
  <c r="S144" i="17"/>
  <c r="S106" i="17"/>
  <c r="S87" i="17"/>
  <c r="S53" i="17"/>
  <c r="S42" i="17"/>
  <c r="S194" i="17"/>
  <c r="S163" i="17"/>
  <c r="S121" i="17"/>
  <c r="S100" i="17"/>
  <c r="S140" i="17"/>
  <c r="S137" i="17"/>
  <c r="S122" i="17"/>
  <c r="S112" i="17"/>
  <c r="S91" i="17"/>
  <c r="S52" i="17"/>
  <c r="S35" i="17"/>
  <c r="S193" i="17"/>
  <c r="S167" i="17"/>
  <c r="S120" i="17"/>
  <c r="S97" i="17"/>
  <c r="S66" i="17"/>
  <c r="S172" i="17"/>
  <c r="S147" i="17"/>
  <c r="S104" i="17"/>
  <c r="S200" i="17"/>
  <c r="S162" i="17"/>
  <c r="S101" i="17"/>
  <c r="S71" i="17"/>
  <c r="S62" i="17"/>
  <c r="S125" i="17"/>
  <c r="S67" i="17"/>
  <c r="S170" i="17"/>
  <c r="S165" i="17"/>
  <c r="S150" i="17"/>
  <c r="S145" i="17"/>
  <c r="S135" i="17"/>
  <c r="S108" i="17"/>
  <c r="S58" i="17"/>
  <c r="S178" i="17"/>
  <c r="S173" i="17"/>
  <c r="S204" i="17"/>
  <c r="S191" i="17"/>
  <c r="S184" i="17"/>
  <c r="S138" i="17"/>
  <c r="S132" i="17"/>
  <c r="S126" i="17"/>
  <c r="S86" i="17"/>
  <c r="S33" i="17"/>
  <c r="S179" i="17"/>
  <c r="S134" i="17"/>
  <c r="S84" i="17"/>
  <c r="S201" i="17"/>
  <c r="S196" i="17"/>
  <c r="S142" i="17"/>
  <c r="S89" i="17"/>
  <c r="S73" i="17"/>
  <c r="S59" i="17"/>
  <c r="S56" i="17"/>
  <c r="S43" i="17"/>
  <c r="S38" i="17"/>
  <c r="S99" i="17"/>
  <c r="S94" i="17"/>
  <c r="S79" i="17"/>
  <c r="S24" i="17"/>
  <c r="S95" i="17"/>
  <c r="S63" i="17"/>
  <c r="S57" i="17"/>
  <c r="S176" i="17"/>
  <c r="S153" i="17"/>
  <c r="S113" i="17"/>
  <c r="S102" i="17"/>
  <c r="S77" i="17"/>
  <c r="S161" i="17"/>
  <c r="S127" i="17"/>
  <c r="S96" i="17"/>
  <c r="S41" i="17"/>
  <c r="S21" i="17"/>
  <c r="S129" i="17"/>
  <c r="S197" i="17"/>
  <c r="S171" i="17"/>
  <c r="S166" i="17"/>
  <c r="S117" i="17"/>
  <c r="S81" i="17"/>
  <c r="S18" i="17"/>
  <c r="S15" i="17"/>
  <c r="S85" i="17"/>
  <c r="S155" i="17"/>
  <c r="S83" i="17"/>
  <c r="S49" i="17"/>
  <c r="S44" i="17"/>
  <c r="S110" i="17"/>
  <c r="S69" i="17"/>
  <c r="S65" i="17"/>
  <c r="S36" i="17"/>
  <c r="S39" i="17"/>
  <c r="S203" i="17"/>
  <c r="S119" i="17"/>
  <c r="K4" i="17"/>
  <c r="I6" i="17"/>
  <c r="U10" i="17"/>
  <c r="O22" i="17"/>
  <c r="V26" i="17"/>
  <c r="Q32" i="17"/>
  <c r="Q34" i="17"/>
  <c r="P65" i="17"/>
  <c r="P80" i="17"/>
  <c r="M89" i="17"/>
  <c r="G97" i="17"/>
  <c r="N110" i="17"/>
  <c r="G154" i="17"/>
  <c r="G183" i="17"/>
  <c r="O4" i="17"/>
  <c r="Q6" i="17"/>
  <c r="H9" i="17"/>
  <c r="G19" i="17"/>
  <c r="Q20" i="17"/>
  <c r="S22" i="17"/>
  <c r="E27" i="17"/>
  <c r="G35" i="17"/>
  <c r="G37" i="17"/>
  <c r="O45" i="17"/>
  <c r="T47" i="17"/>
  <c r="N50" i="17"/>
  <c r="G52" i="17"/>
  <c r="M59" i="17"/>
  <c r="T61" i="17"/>
  <c r="P68" i="17"/>
  <c r="R78" i="17"/>
  <c r="G87" i="17"/>
  <c r="S92" i="17"/>
  <c r="O97" i="17"/>
  <c r="T107" i="17"/>
  <c r="N111" i="17"/>
  <c r="Q120" i="17"/>
  <c r="M123" i="17"/>
  <c r="Q151" i="17"/>
  <c r="P154" i="17"/>
  <c r="M165" i="17"/>
  <c r="M178" i="17"/>
  <c r="O183" i="17"/>
  <c r="Q195" i="17"/>
  <c r="U52" i="17"/>
  <c r="W184" i="17"/>
  <c r="V2" i="17"/>
  <c r="V189" i="17"/>
  <c r="V190" i="17"/>
  <c r="V193" i="17"/>
  <c r="V171" i="17"/>
  <c r="V149" i="17"/>
  <c r="V127" i="17"/>
  <c r="V196" i="17"/>
  <c r="V184" i="17"/>
  <c r="V165" i="17"/>
  <c r="V154" i="17"/>
  <c r="V120" i="17"/>
  <c r="V198" i="17"/>
  <c r="V170" i="17"/>
  <c r="V155" i="17"/>
  <c r="V147" i="17"/>
  <c r="V132" i="17"/>
  <c r="V124" i="17"/>
  <c r="V101" i="17"/>
  <c r="V57" i="17"/>
  <c r="V35" i="17"/>
  <c r="V204" i="17"/>
  <c r="V173" i="17"/>
  <c r="V168" i="17"/>
  <c r="V112" i="17"/>
  <c r="V102" i="17"/>
  <c r="V128" i="17"/>
  <c r="V88" i="17"/>
  <c r="V54" i="17"/>
  <c r="V43" i="17"/>
  <c r="V177" i="17"/>
  <c r="V107" i="17"/>
  <c r="V99" i="17"/>
  <c r="V77" i="17"/>
  <c r="V66" i="17"/>
  <c r="V32" i="17"/>
  <c r="V21" i="17"/>
  <c r="V176" i="17"/>
  <c r="V110" i="17"/>
  <c r="V95" i="17"/>
  <c r="V197" i="17"/>
  <c r="V146" i="17"/>
  <c r="V116" i="17"/>
  <c r="V76" i="17"/>
  <c r="V59" i="17"/>
  <c r="V24" i="17"/>
  <c r="V18" i="17"/>
  <c r="V200" i="17"/>
  <c r="V150" i="17"/>
  <c r="V117" i="17"/>
  <c r="V106" i="17"/>
  <c r="V93" i="17"/>
  <c r="V202" i="17"/>
  <c r="V192" i="17"/>
  <c r="V186" i="17"/>
  <c r="V122" i="17"/>
  <c r="V114" i="17"/>
  <c r="V87" i="17"/>
  <c r="V67" i="17"/>
  <c r="V188" i="17"/>
  <c r="V145" i="17"/>
  <c r="V135" i="17"/>
  <c r="V130" i="17"/>
  <c r="V111" i="17"/>
  <c r="V108" i="17"/>
  <c r="V58" i="17"/>
  <c r="V53" i="17"/>
  <c r="V140" i="17"/>
  <c r="V84" i="17"/>
  <c r="V63" i="17"/>
  <c r="V180" i="17"/>
  <c r="V160" i="17"/>
  <c r="V105" i="17"/>
  <c r="V72" i="17"/>
  <c r="V201" i="17"/>
  <c r="V179" i="17"/>
  <c r="V158" i="17"/>
  <c r="V156" i="17"/>
  <c r="V142" i="17"/>
  <c r="V89" i="17"/>
  <c r="V56" i="17"/>
  <c r="V19" i="17"/>
  <c r="V148" i="17"/>
  <c r="V144" i="17"/>
  <c r="V109" i="17"/>
  <c r="V104" i="17"/>
  <c r="V14" i="17"/>
  <c r="V94" i="17"/>
  <c r="V152" i="17"/>
  <c r="V68" i="17"/>
  <c r="V62" i="17"/>
  <c r="V34" i="17"/>
  <c r="V29" i="17"/>
  <c r="V185" i="17"/>
  <c r="V153" i="17"/>
  <c r="V151" i="17"/>
  <c r="V137" i="17"/>
  <c r="V131" i="17"/>
  <c r="V100" i="17"/>
  <c r="V69" i="17"/>
  <c r="V50" i="17"/>
  <c r="K46" i="17"/>
  <c r="E46" i="17"/>
  <c r="D46" i="17"/>
  <c r="Q46" i="17"/>
  <c r="M46" i="17"/>
  <c r="L46" i="17"/>
  <c r="J46" i="17"/>
  <c r="I46" i="17"/>
  <c r="D20" i="17"/>
  <c r="V22" i="17"/>
  <c r="V25" i="17"/>
  <c r="H46" i="17"/>
  <c r="V52" i="17"/>
  <c r="W61" i="17"/>
  <c r="W63" i="17"/>
  <c r="D92" i="17"/>
  <c r="W112" i="17"/>
  <c r="V119" i="17"/>
  <c r="U129" i="17"/>
  <c r="D148" i="17"/>
  <c r="V163" i="17"/>
  <c r="U181" i="17"/>
  <c r="E185" i="17"/>
  <c r="D191" i="17"/>
  <c r="U193" i="17"/>
  <c r="O28" i="17"/>
  <c r="N28" i="17"/>
  <c r="M28" i="17"/>
  <c r="P28" i="17"/>
  <c r="T28" i="17"/>
  <c r="S28" i="17"/>
  <c r="R28" i="17"/>
  <c r="Q28" i="17"/>
  <c r="W2" i="17"/>
  <c r="W190" i="17"/>
  <c r="W191" i="17"/>
  <c r="W194" i="17"/>
  <c r="W172" i="17"/>
  <c r="W150" i="17"/>
  <c r="W128" i="17"/>
  <c r="W177" i="17"/>
  <c r="W143" i="17"/>
  <c r="W132" i="17"/>
  <c r="W178" i="17"/>
  <c r="W102" i="17"/>
  <c r="W58" i="17"/>
  <c r="W36" i="17"/>
  <c r="W195" i="17"/>
  <c r="W173" i="17"/>
  <c r="W165" i="17"/>
  <c r="W142" i="17"/>
  <c r="W189" i="17"/>
  <c r="W149" i="17"/>
  <c r="W135" i="17"/>
  <c r="W130" i="17"/>
  <c r="W125" i="17"/>
  <c r="W119" i="17"/>
  <c r="W198" i="17"/>
  <c r="W107" i="17"/>
  <c r="W99" i="17"/>
  <c r="W77" i="17"/>
  <c r="W66" i="17"/>
  <c r="W32" i="17"/>
  <c r="W21" i="17"/>
  <c r="W201" i="17"/>
  <c r="W169" i="17"/>
  <c r="W89" i="17"/>
  <c r="W55" i="17"/>
  <c r="W44" i="17"/>
  <c r="W204" i="17"/>
  <c r="W187" i="17"/>
  <c r="W154" i="17"/>
  <c r="W138" i="17"/>
  <c r="W183" i="17"/>
  <c r="W158" i="17"/>
  <c r="W109" i="17"/>
  <c r="W82" i="17"/>
  <c r="W53" i="17"/>
  <c r="W179" i="17"/>
  <c r="W144" i="17"/>
  <c r="W67" i="17"/>
  <c r="W188" i="17"/>
  <c r="W145" i="17"/>
  <c r="W111" i="17"/>
  <c r="W108" i="17"/>
  <c r="W182" i="17"/>
  <c r="W175" i="17"/>
  <c r="W98" i="17"/>
  <c r="W91" i="17"/>
  <c r="W180" i="17"/>
  <c r="W160" i="17"/>
  <c r="W105" i="17"/>
  <c r="W72" i="17"/>
  <c r="W133" i="17"/>
  <c r="W120" i="17"/>
  <c r="W68" i="17"/>
  <c r="W196" i="17"/>
  <c r="W148" i="17"/>
  <c r="W146" i="17"/>
  <c r="W104" i="17"/>
  <c r="W79" i="17"/>
  <c r="W43" i="17"/>
  <c r="W24" i="17"/>
  <c r="W14" i="17"/>
  <c r="W94" i="17"/>
  <c r="W152" i="17"/>
  <c r="W62" i="17"/>
  <c r="W34" i="17"/>
  <c r="W29" i="17"/>
  <c r="W186" i="17"/>
  <c r="W181" i="17"/>
  <c r="W122" i="17"/>
  <c r="W118" i="17"/>
  <c r="W92" i="17"/>
  <c r="W65" i="17"/>
  <c r="W39" i="17"/>
  <c r="W200" i="17"/>
  <c r="W155" i="17"/>
  <c r="W139" i="17"/>
  <c r="W110" i="17"/>
  <c r="L47" i="17"/>
  <c r="G47" i="17"/>
  <c r="F47" i="17"/>
  <c r="U47" i="17"/>
  <c r="R47" i="17"/>
  <c r="Q47" i="17"/>
  <c r="P47" i="17"/>
  <c r="O47" i="17"/>
  <c r="D47" i="17"/>
  <c r="W22" i="17"/>
  <c r="W25" i="17"/>
  <c r="U39" i="17"/>
  <c r="W52" i="17"/>
  <c r="X2" i="17"/>
  <c r="X191" i="17"/>
  <c r="X192" i="17"/>
  <c r="X195" i="17"/>
  <c r="X173" i="17"/>
  <c r="X151" i="17"/>
  <c r="X129" i="17"/>
  <c r="X202" i="17"/>
  <c r="X166" i="17"/>
  <c r="X155" i="17"/>
  <c r="X121" i="17"/>
  <c r="X204" i="17"/>
  <c r="X203" i="17"/>
  <c r="X163" i="17"/>
  <c r="X140" i="17"/>
  <c r="X117" i="17"/>
  <c r="X103" i="17"/>
  <c r="X81" i="17"/>
  <c r="X59" i="17"/>
  <c r="X37" i="17"/>
  <c r="X190" i="17"/>
  <c r="X180" i="17"/>
  <c r="X158" i="17"/>
  <c r="X150" i="17"/>
  <c r="X135" i="17"/>
  <c r="X127" i="17"/>
  <c r="X200" i="17"/>
  <c r="X159" i="17"/>
  <c r="X154" i="17"/>
  <c r="X179" i="17"/>
  <c r="X201" i="17"/>
  <c r="X177" i="17"/>
  <c r="X169" i="17"/>
  <c r="X89" i="17"/>
  <c r="X55" i="17"/>
  <c r="X44" i="17"/>
  <c r="X165" i="17"/>
  <c r="X161" i="17"/>
  <c r="X157" i="17"/>
  <c r="X119" i="17"/>
  <c r="X114" i="17"/>
  <c r="X67" i="17"/>
  <c r="X33" i="17"/>
  <c r="X22" i="17"/>
  <c r="X170" i="17"/>
  <c r="X118" i="17"/>
  <c r="X90" i="17"/>
  <c r="X84" i="17"/>
  <c r="X152" i="17"/>
  <c r="X126" i="17"/>
  <c r="X105" i="17"/>
  <c r="X101" i="17"/>
  <c r="X92" i="17"/>
  <c r="X87" i="17"/>
  <c r="X71" i="17"/>
  <c r="X65" i="17"/>
  <c r="X36" i="17"/>
  <c r="X30" i="17"/>
  <c r="X184" i="17"/>
  <c r="X156" i="17"/>
  <c r="X153" i="17"/>
  <c r="X147" i="17"/>
  <c r="X98" i="17"/>
  <c r="X198" i="17"/>
  <c r="X182" i="17"/>
  <c r="X175" i="17"/>
  <c r="X130" i="17"/>
  <c r="X91" i="17"/>
  <c r="X58" i="17"/>
  <c r="X53" i="17"/>
  <c r="X125" i="17"/>
  <c r="X76" i="17"/>
  <c r="X63" i="17"/>
  <c r="X133" i="17"/>
  <c r="X120" i="17"/>
  <c r="X68" i="17"/>
  <c r="X178" i="17"/>
  <c r="X95" i="17"/>
  <c r="X54" i="17"/>
  <c r="X168" i="17"/>
  <c r="X144" i="17"/>
  <c r="X109" i="17"/>
  <c r="X94" i="17"/>
  <c r="X99" i="17"/>
  <c r="X62" i="17"/>
  <c r="X34" i="17"/>
  <c r="X29" i="17"/>
  <c r="X186" i="17"/>
  <c r="X181" i="17"/>
  <c r="X122" i="17"/>
  <c r="X39" i="17"/>
  <c r="X193" i="17"/>
  <c r="X160" i="17"/>
  <c r="X82" i="17"/>
  <c r="X25" i="17"/>
  <c r="X20" i="17"/>
  <c r="X15" i="17"/>
  <c r="X197" i="17"/>
  <c r="X149" i="17"/>
  <c r="X123" i="17"/>
  <c r="X66" i="17"/>
  <c r="M48" i="17"/>
  <c r="I48" i="17"/>
  <c r="H48" i="17"/>
  <c r="W48" i="17"/>
  <c r="V48" i="17"/>
  <c r="U48" i="17"/>
  <c r="T48" i="17"/>
  <c r="K48" i="17"/>
  <c r="E17" i="17"/>
  <c r="E23" i="17"/>
  <c r="U33" i="17"/>
  <c r="V39" i="17"/>
  <c r="O46" i="17"/>
  <c r="E48" i="17"/>
  <c r="X52" i="17"/>
  <c r="D62" i="17"/>
  <c r="V65" i="17"/>
  <c r="U71" i="17"/>
  <c r="V73" i="17"/>
  <c r="U85" i="17"/>
  <c r="W87" i="17"/>
  <c r="E90" i="17"/>
  <c r="F94" i="17"/>
  <c r="D113" i="17"/>
  <c r="F120" i="17"/>
  <c r="F125" i="17"/>
  <c r="W129" i="17"/>
  <c r="E135" i="17"/>
  <c r="U137" i="17"/>
  <c r="D143" i="17"/>
  <c r="E164" i="17"/>
  <c r="W168" i="17"/>
  <c r="E174" i="17"/>
  <c r="V178" i="17"/>
  <c r="V187" i="17"/>
  <c r="F191" i="17"/>
  <c r="W203" i="17"/>
  <c r="D90" i="17"/>
  <c r="D135" i="17"/>
  <c r="W163" i="17"/>
  <c r="U168" i="17"/>
  <c r="U178" i="17"/>
  <c r="U187" i="17"/>
  <c r="W193" i="17"/>
  <c r="R2" i="17"/>
  <c r="Q2" i="17"/>
  <c r="L2" i="17"/>
  <c r="S2" i="17"/>
  <c r="P2" i="17"/>
  <c r="O2" i="17"/>
  <c r="M2" i="17"/>
  <c r="E2" i="17"/>
  <c r="U30" i="17"/>
  <c r="V33" i="17"/>
  <c r="U36" i="17"/>
  <c r="P46" i="17"/>
  <c r="F48" i="17"/>
  <c r="D53" i="17"/>
  <c r="F62" i="17"/>
  <c r="U69" i="17"/>
  <c r="V71" i="17"/>
  <c r="W73" i="17"/>
  <c r="U75" i="17"/>
  <c r="V83" i="17"/>
  <c r="V85" i="17"/>
  <c r="D88" i="17"/>
  <c r="X110" i="17"/>
  <c r="E113" i="17"/>
  <c r="E130" i="17"/>
  <c r="X132" i="17"/>
  <c r="W137" i="17"/>
  <c r="E143" i="17"/>
  <c r="F151" i="17"/>
  <c r="F164" i="17"/>
  <c r="D169" i="17"/>
  <c r="F174" i="17"/>
  <c r="X187" i="17"/>
  <c r="E201" i="17"/>
  <c r="W83" i="17"/>
  <c r="E194" i="17"/>
  <c r="E195" i="17"/>
  <c r="E198" i="17"/>
  <c r="E176" i="17"/>
  <c r="E154" i="17"/>
  <c r="E132" i="17"/>
  <c r="E179" i="17"/>
  <c r="E168" i="17"/>
  <c r="E157" i="17"/>
  <c r="E123" i="17"/>
  <c r="E190" i="17"/>
  <c r="E134" i="17"/>
  <c r="E106" i="17"/>
  <c r="E84" i="17"/>
  <c r="E62" i="17"/>
  <c r="E40" i="17"/>
  <c r="E18" i="17"/>
  <c r="E187" i="17"/>
  <c r="E167" i="17"/>
  <c r="E144" i="17"/>
  <c r="E165" i="17"/>
  <c r="E146" i="17"/>
  <c r="E141" i="17"/>
  <c r="E188" i="17"/>
  <c r="E125" i="17"/>
  <c r="E109" i="17"/>
  <c r="E101" i="17"/>
  <c r="E91" i="17"/>
  <c r="E57" i="17"/>
  <c r="E150" i="17"/>
  <c r="E142" i="17"/>
  <c r="E138" i="17"/>
  <c r="E69" i="17"/>
  <c r="E35" i="17"/>
  <c r="E24" i="17"/>
  <c r="E183" i="17"/>
  <c r="E107" i="17"/>
  <c r="E97" i="17"/>
  <c r="E189" i="17"/>
  <c r="E182" i="17"/>
  <c r="E162" i="17"/>
  <c r="E98" i="17"/>
  <c r="E78" i="17"/>
  <c r="E20" i="17"/>
  <c r="E199" i="17"/>
  <c r="E163" i="17"/>
  <c r="E128" i="17"/>
  <c r="E115" i="17"/>
  <c r="E85" i="17"/>
  <c r="E205" i="17"/>
  <c r="E171" i="17"/>
  <c r="E161" i="17"/>
  <c r="E151" i="17"/>
  <c r="E136" i="17"/>
  <c r="E126" i="17"/>
  <c r="E118" i="17"/>
  <c r="E73" i="17"/>
  <c r="E181" i="17"/>
  <c r="E166" i="17"/>
  <c r="E156" i="17"/>
  <c r="E121" i="17"/>
  <c r="E89" i="17"/>
  <c r="E60" i="17"/>
  <c r="E159" i="17"/>
  <c r="E139" i="17"/>
  <c r="E129" i="17"/>
  <c r="E116" i="17"/>
  <c r="E103" i="17"/>
  <c r="E82" i="17"/>
  <c r="E65" i="17"/>
  <c r="E200" i="17"/>
  <c r="E196" i="17"/>
  <c r="E153" i="17"/>
  <c r="E119" i="17"/>
  <c r="E93" i="17"/>
  <c r="E66" i="17"/>
  <c r="E54" i="17"/>
  <c r="E21" i="17"/>
  <c r="E16" i="17"/>
  <c r="E117" i="17"/>
  <c r="E83" i="17"/>
  <c r="E45" i="17"/>
  <c r="E175" i="17"/>
  <c r="E108" i="17"/>
  <c r="E75" i="17"/>
  <c r="E72" i="17"/>
  <c r="E160" i="17"/>
  <c r="E158" i="17"/>
  <c r="E148" i="17"/>
  <c r="E104" i="17"/>
  <c r="E76" i="17"/>
  <c r="E52" i="17"/>
  <c r="U15" i="17"/>
  <c r="U18" i="17"/>
  <c r="W30" i="17"/>
  <c r="E34" i="17"/>
  <c r="D37" i="17"/>
  <c r="V44" i="17"/>
  <c r="S46" i="17"/>
  <c r="J48" i="17"/>
  <c r="V49" i="17"/>
  <c r="F53" i="17"/>
  <c r="X69" i="17"/>
  <c r="D72" i="17"/>
  <c r="E74" i="17"/>
  <c r="W75" i="17"/>
  <c r="U81" i="17"/>
  <c r="X83" i="17"/>
  <c r="X85" i="17"/>
  <c r="W106" i="17"/>
  <c r="X108" i="17"/>
  <c r="E111" i="17"/>
  <c r="U127" i="17"/>
  <c r="E133" i="17"/>
  <c r="D138" i="17"/>
  <c r="U166" i="17"/>
  <c r="U171" i="17"/>
  <c r="U2" i="17"/>
  <c r="U188" i="17"/>
  <c r="U189" i="17"/>
  <c r="U192" i="17"/>
  <c r="U170" i="17"/>
  <c r="U148" i="17"/>
  <c r="U126" i="17"/>
  <c r="U190" i="17"/>
  <c r="U176" i="17"/>
  <c r="U142" i="17"/>
  <c r="U131" i="17"/>
  <c r="U183" i="17"/>
  <c r="U162" i="17"/>
  <c r="U139" i="17"/>
  <c r="U116" i="17"/>
  <c r="U100" i="17"/>
  <c r="U56" i="17"/>
  <c r="U34" i="17"/>
  <c r="U185" i="17"/>
  <c r="U157" i="17"/>
  <c r="U134" i="17"/>
  <c r="U203" i="17"/>
  <c r="U163" i="17"/>
  <c r="U144" i="17"/>
  <c r="U204" i="17"/>
  <c r="U197" i="17"/>
  <c r="U195" i="17"/>
  <c r="U140" i="17"/>
  <c r="U136" i="17"/>
  <c r="U132" i="17"/>
  <c r="U123" i="17"/>
  <c r="U113" i="17"/>
  <c r="U76" i="17"/>
  <c r="U65" i="17"/>
  <c r="U31" i="17"/>
  <c r="U20" i="17"/>
  <c r="U198" i="17"/>
  <c r="U173" i="17"/>
  <c r="U128" i="17"/>
  <c r="U88" i="17"/>
  <c r="U54" i="17"/>
  <c r="U43" i="17"/>
  <c r="U199" i="17"/>
  <c r="U179" i="17"/>
  <c r="U160" i="17"/>
  <c r="U141" i="17"/>
  <c r="U125" i="17"/>
  <c r="U114" i="17"/>
  <c r="U105" i="17"/>
  <c r="U172" i="17"/>
  <c r="U149" i="17"/>
  <c r="U143" i="17"/>
  <c r="U96" i="17"/>
  <c r="U41" i="17"/>
  <c r="U186" i="17"/>
  <c r="U110" i="17"/>
  <c r="U102" i="17"/>
  <c r="U83" i="17"/>
  <c r="U72" i="17"/>
  <c r="U191" i="17"/>
  <c r="U200" i="17"/>
  <c r="U184" i="17"/>
  <c r="U167" i="17"/>
  <c r="U152" i="17"/>
  <c r="U101" i="17"/>
  <c r="U94" i="17"/>
  <c r="U202" i="17"/>
  <c r="U122" i="17"/>
  <c r="U87" i="17"/>
  <c r="U67" i="17"/>
  <c r="U182" i="17"/>
  <c r="U175" i="17"/>
  <c r="U155" i="17"/>
  <c r="U117" i="17"/>
  <c r="U98" i="17"/>
  <c r="U91" i="17"/>
  <c r="U84" i="17"/>
  <c r="U63" i="17"/>
  <c r="U158" i="17"/>
  <c r="U150" i="17"/>
  <c r="U124" i="17"/>
  <c r="U111" i="17"/>
  <c r="U73" i="17"/>
  <c r="U59" i="17"/>
  <c r="U38" i="17"/>
  <c r="U201" i="17"/>
  <c r="U196" i="17"/>
  <c r="U156" i="17"/>
  <c r="U154" i="17"/>
  <c r="U146" i="17"/>
  <c r="U120" i="17"/>
  <c r="U89" i="17"/>
  <c r="U79" i="17"/>
  <c r="U24" i="17"/>
  <c r="U19" i="17"/>
  <c r="U109" i="17"/>
  <c r="U104" i="17"/>
  <c r="U99" i="17"/>
  <c r="U14" i="17"/>
  <c r="U53" i="17"/>
  <c r="U145" i="17"/>
  <c r="U22" i="17"/>
  <c r="U25" i="17"/>
  <c r="U112" i="17"/>
  <c r="U119" i="17"/>
  <c r="D193" i="17"/>
  <c r="D194" i="17"/>
  <c r="D197" i="17"/>
  <c r="D175" i="17"/>
  <c r="D153" i="17"/>
  <c r="D131" i="17"/>
  <c r="D186" i="17"/>
  <c r="D145" i="17"/>
  <c r="D134" i="17"/>
  <c r="D205" i="17"/>
  <c r="D185" i="17"/>
  <c r="D172" i="17"/>
  <c r="D157" i="17"/>
  <c r="D149" i="17"/>
  <c r="D126" i="17"/>
  <c r="D105" i="17"/>
  <c r="D83" i="17"/>
  <c r="D61" i="17"/>
  <c r="D39" i="17"/>
  <c r="D201" i="17"/>
  <c r="D187" i="17"/>
  <c r="D183" i="17"/>
  <c r="D179" i="17"/>
  <c r="D114" i="17"/>
  <c r="D104" i="17"/>
  <c r="D202" i="17"/>
  <c r="D195" i="17"/>
  <c r="D184" i="17"/>
  <c r="D174" i="17"/>
  <c r="D166" i="17"/>
  <c r="D162" i="17"/>
  <c r="D158" i="17"/>
  <c r="D120" i="17"/>
  <c r="D115" i="17"/>
  <c r="D68" i="17"/>
  <c r="D34" i="17"/>
  <c r="D23" i="17"/>
  <c r="D154" i="17"/>
  <c r="D146" i="17"/>
  <c r="D125" i="17"/>
  <c r="D109" i="17"/>
  <c r="D101" i="17"/>
  <c r="D91" i="17"/>
  <c r="D57" i="17"/>
  <c r="D198" i="17"/>
  <c r="D168" i="17"/>
  <c r="D152" i="17"/>
  <c r="D136" i="17"/>
  <c r="D102" i="17"/>
  <c r="D156" i="17"/>
  <c r="D130" i="17"/>
  <c r="D43" i="17"/>
  <c r="D192" i="17"/>
  <c r="D160" i="17"/>
  <c r="D74" i="17"/>
  <c r="D204" i="17"/>
  <c r="D99" i="17"/>
  <c r="D77" i="17"/>
  <c r="D64" i="17"/>
  <c r="D171" i="17"/>
  <c r="D161" i="17"/>
  <c r="D151" i="17"/>
  <c r="D141" i="17"/>
  <c r="D118" i="17"/>
  <c r="D85" i="17"/>
  <c r="D73" i="17"/>
  <c r="D96" i="17"/>
  <c r="D55" i="17"/>
  <c r="D89" i="17"/>
  <c r="D60" i="17"/>
  <c r="D188" i="17"/>
  <c r="D164" i="17"/>
  <c r="D155" i="17"/>
  <c r="D121" i="17"/>
  <c r="D100" i="17"/>
  <c r="D63" i="17"/>
  <c r="D35" i="17"/>
  <c r="D30" i="17"/>
  <c r="D182" i="17"/>
  <c r="D123" i="17"/>
  <c r="D40" i="17"/>
  <c r="D119" i="17"/>
  <c r="D93" i="17"/>
  <c r="D69" i="17"/>
  <c r="D66" i="17"/>
  <c r="D54" i="17"/>
  <c r="D21" i="17"/>
  <c r="D16" i="17"/>
  <c r="D117" i="17"/>
  <c r="D45" i="17"/>
  <c r="D122" i="17"/>
  <c r="D94" i="17"/>
  <c r="D42" i="17"/>
  <c r="W33" i="17"/>
  <c r="U44" i="17"/>
  <c r="U49" i="17"/>
  <c r="W69" i="17"/>
  <c r="W71" i="17"/>
  <c r="W85" i="17"/>
  <c r="U106" i="17"/>
  <c r="U108" i="17"/>
  <c r="D111" i="17"/>
  <c r="W117" i="17"/>
  <c r="D133" i="17"/>
  <c r="F195" i="17"/>
  <c r="F196" i="17"/>
  <c r="F199" i="17"/>
  <c r="F177" i="17"/>
  <c r="F155" i="17"/>
  <c r="F133" i="17"/>
  <c r="F198" i="17"/>
  <c r="F192" i="17"/>
  <c r="F146" i="17"/>
  <c r="F135" i="17"/>
  <c r="F200" i="17"/>
  <c r="F180" i="17"/>
  <c r="F165" i="17"/>
  <c r="F142" i="17"/>
  <c r="F119" i="17"/>
  <c r="F107" i="17"/>
  <c r="F85" i="17"/>
  <c r="F63" i="17"/>
  <c r="F41" i="17"/>
  <c r="F19" i="17"/>
  <c r="F175" i="17"/>
  <c r="F160" i="17"/>
  <c r="F152" i="17"/>
  <c r="F137" i="17"/>
  <c r="F129" i="17"/>
  <c r="F194" i="17"/>
  <c r="F170" i="17"/>
  <c r="F127" i="17"/>
  <c r="F121" i="17"/>
  <c r="F105" i="17"/>
  <c r="F154" i="17"/>
  <c r="F150" i="17"/>
  <c r="F138" i="17"/>
  <c r="F69" i="17"/>
  <c r="F35" i="17"/>
  <c r="F24" i="17"/>
  <c r="F188" i="17"/>
  <c r="F185" i="17"/>
  <c r="F182" i="17"/>
  <c r="F92" i="17"/>
  <c r="F58" i="17"/>
  <c r="F203" i="17"/>
  <c r="F193" i="17"/>
  <c r="F130" i="17"/>
  <c r="F123" i="17"/>
  <c r="F116" i="17"/>
  <c r="F205" i="17"/>
  <c r="F124" i="17"/>
  <c r="F114" i="17"/>
  <c r="F61" i="17"/>
  <c r="F55" i="17"/>
  <c r="F134" i="17"/>
  <c r="F131" i="17"/>
  <c r="F95" i="17"/>
  <c r="F90" i="17"/>
  <c r="F197" i="17"/>
  <c r="F181" i="17"/>
  <c r="F166" i="17"/>
  <c r="F156" i="17"/>
  <c r="F141" i="17"/>
  <c r="F106" i="17"/>
  <c r="F96" i="17"/>
  <c r="F179" i="17"/>
  <c r="F159" i="17"/>
  <c r="F139" i="17"/>
  <c r="F103" i="17"/>
  <c r="F82" i="17"/>
  <c r="F65" i="17"/>
  <c r="F169" i="17"/>
  <c r="F149" i="17"/>
  <c r="F144" i="17"/>
  <c r="F113" i="17"/>
  <c r="F110" i="17"/>
  <c r="F93" i="17"/>
  <c r="F78" i="17"/>
  <c r="F186" i="17"/>
  <c r="F153" i="17"/>
  <c r="F66" i="17"/>
  <c r="F54" i="17"/>
  <c r="F40" i="17"/>
  <c r="F21" i="17"/>
  <c r="F16" i="17"/>
  <c r="F187" i="17"/>
  <c r="F117" i="17"/>
  <c r="F83" i="17"/>
  <c r="F45" i="17"/>
  <c r="F161" i="17"/>
  <c r="F108" i="17"/>
  <c r="F75" i="17"/>
  <c r="F72" i="17"/>
  <c r="F163" i="17"/>
  <c r="F98" i="17"/>
  <c r="F88" i="17"/>
  <c r="F36" i="17"/>
  <c r="F31" i="17"/>
  <c r="F89" i="17"/>
  <c r="F84" i="17"/>
  <c r="F73" i="17"/>
  <c r="I2" i="17"/>
  <c r="V15" i="17"/>
  <c r="W18" i="17"/>
  <c r="U21" i="17"/>
  <c r="X24" i="17"/>
  <c r="D31" i="17"/>
  <c r="F34" i="17"/>
  <c r="E37" i="17"/>
  <c r="V41" i="17"/>
  <c r="T46" i="17"/>
  <c r="L48" i="17"/>
  <c r="W49" i="17"/>
  <c r="W54" i="17"/>
  <c r="D70" i="17"/>
  <c r="F74" i="17"/>
  <c r="X75" i="17"/>
  <c r="V81" i="17"/>
  <c r="D84" i="17"/>
  <c r="D86" i="17"/>
  <c r="V96" i="17"/>
  <c r="X106" i="17"/>
  <c r="F109" i="17"/>
  <c r="F111" i="17"/>
  <c r="U115" i="17"/>
  <c r="W127" i="17"/>
  <c r="W140" i="17"/>
  <c r="X145" i="17"/>
  <c r="U161" i="17"/>
  <c r="V166" i="17"/>
  <c r="W171" i="17"/>
  <c r="V182" i="17"/>
  <c r="V194" i="17"/>
  <c r="J43" i="17"/>
  <c r="J53" i="17"/>
  <c r="J59" i="17"/>
  <c r="K71" i="17"/>
  <c r="K87" i="17"/>
  <c r="I109" i="17"/>
  <c r="J118" i="17"/>
  <c r="I193" i="17"/>
  <c r="K203" i="17"/>
  <c r="O50" i="17"/>
  <c r="M50" i="17"/>
  <c r="L50" i="17"/>
  <c r="H50" i="17"/>
  <c r="K32" i="17"/>
  <c r="D50" i="17"/>
  <c r="I51" i="17"/>
  <c r="K55" i="17"/>
  <c r="I58" i="17"/>
  <c r="K64" i="17"/>
  <c r="J91" i="17"/>
  <c r="K101" i="17"/>
  <c r="J115" i="17"/>
  <c r="K128" i="17"/>
  <c r="K140" i="17"/>
  <c r="I165" i="17"/>
  <c r="I169" i="17"/>
  <c r="J173" i="17"/>
  <c r="J177" i="17"/>
  <c r="K199" i="17"/>
  <c r="I198" i="17"/>
  <c r="I199" i="17"/>
  <c r="I202" i="17"/>
  <c r="I180" i="17"/>
  <c r="I158" i="17"/>
  <c r="I136" i="17"/>
  <c r="I170" i="17"/>
  <c r="I159" i="17"/>
  <c r="I125" i="17"/>
  <c r="I111" i="17"/>
  <c r="I166" i="17"/>
  <c r="I143" i="17"/>
  <c r="I135" i="17"/>
  <c r="I120" i="17"/>
  <c r="I110" i="17"/>
  <c r="I88" i="17"/>
  <c r="I66" i="17"/>
  <c r="I44" i="17"/>
  <c r="I22" i="17"/>
  <c r="I176" i="17"/>
  <c r="I161" i="17"/>
  <c r="I153" i="17"/>
  <c r="I138" i="17"/>
  <c r="I130" i="17"/>
  <c r="I191" i="17"/>
  <c r="I156" i="17"/>
  <c r="I181" i="17"/>
  <c r="I205" i="17"/>
  <c r="I171" i="17"/>
  <c r="I134" i="17"/>
  <c r="I121" i="17"/>
  <c r="I93" i="17"/>
  <c r="I59" i="17"/>
  <c r="I175" i="17"/>
  <c r="I167" i="17"/>
  <c r="I163" i="17"/>
  <c r="I126" i="17"/>
  <c r="I82" i="17"/>
  <c r="I71" i="17"/>
  <c r="I37" i="17"/>
  <c r="I186" i="17"/>
  <c r="I146" i="17"/>
  <c r="I127" i="17"/>
  <c r="I103" i="17"/>
  <c r="I98" i="17"/>
  <c r="I92" i="17"/>
  <c r="I177" i="17"/>
  <c r="I118" i="17"/>
  <c r="I79" i="17"/>
  <c r="I183" i="17"/>
  <c r="I100" i="17"/>
  <c r="I204" i="17"/>
  <c r="I89" i="17"/>
  <c r="I179" i="17"/>
  <c r="I144" i="17"/>
  <c r="I139" i="17"/>
  <c r="I129" i="17"/>
  <c r="I113" i="17"/>
  <c r="I78" i="17"/>
  <c r="I65" i="17"/>
  <c r="I154" i="17"/>
  <c r="I124" i="17"/>
  <c r="I116" i="17"/>
  <c r="I56" i="17"/>
  <c r="I86" i="17"/>
  <c r="I70" i="17"/>
  <c r="I61" i="17"/>
  <c r="I184" i="17"/>
  <c r="I162" i="17"/>
  <c r="I157" i="17"/>
  <c r="J22" i="17"/>
  <c r="I36" i="17"/>
  <c r="I41" i="17"/>
  <c r="E50" i="17"/>
  <c r="J51" i="17"/>
  <c r="J58" i="17"/>
  <c r="K78" i="17"/>
  <c r="K115" i="17"/>
  <c r="J165" i="17"/>
  <c r="K173" i="17"/>
  <c r="K184" i="17"/>
  <c r="J2" i="17"/>
  <c r="J199" i="17"/>
  <c r="J200" i="17"/>
  <c r="J203" i="17"/>
  <c r="J181" i="17"/>
  <c r="J159" i="17"/>
  <c r="J137" i="17"/>
  <c r="J193" i="17"/>
  <c r="J148" i="17"/>
  <c r="J112" i="17"/>
  <c r="J205" i="17"/>
  <c r="J191" i="17"/>
  <c r="J174" i="17"/>
  <c r="J151" i="17"/>
  <c r="J128" i="17"/>
  <c r="J89" i="17"/>
  <c r="J67" i="17"/>
  <c r="J45" i="17"/>
  <c r="J23" i="17"/>
  <c r="J202" i="17"/>
  <c r="J197" i="17"/>
  <c r="J188" i="17"/>
  <c r="J198" i="17"/>
  <c r="J184" i="17"/>
  <c r="J142" i="17"/>
  <c r="J122" i="17"/>
  <c r="J116" i="17"/>
  <c r="J107" i="17"/>
  <c r="J192" i="17"/>
  <c r="J185" i="17"/>
  <c r="J175" i="17"/>
  <c r="J167" i="17"/>
  <c r="J163" i="17"/>
  <c r="J126" i="17"/>
  <c r="J82" i="17"/>
  <c r="J71" i="17"/>
  <c r="J37" i="17"/>
  <c r="J194" i="17"/>
  <c r="J179" i="17"/>
  <c r="J103" i="17"/>
  <c r="J94" i="17"/>
  <c r="J60" i="17"/>
  <c r="J178" i="17"/>
  <c r="J140" i="17"/>
  <c r="J187" i="17"/>
  <c r="J99" i="17"/>
  <c r="J62" i="17"/>
  <c r="J56" i="17"/>
  <c r="J21" i="17"/>
  <c r="J15" i="17"/>
  <c r="J190" i="17"/>
  <c r="J143" i="17"/>
  <c r="J119" i="17"/>
  <c r="J144" i="17"/>
  <c r="J139" i="17"/>
  <c r="J129" i="17"/>
  <c r="J121" i="17"/>
  <c r="J113" i="17"/>
  <c r="J78" i="17"/>
  <c r="J65" i="17"/>
  <c r="J169" i="17"/>
  <c r="J164" i="17"/>
  <c r="J149" i="17"/>
  <c r="J74" i="17"/>
  <c r="J110" i="17"/>
  <c r="J86" i="17"/>
  <c r="J70" i="17"/>
  <c r="J61" i="17"/>
  <c r="J172" i="17"/>
  <c r="J147" i="17"/>
  <c r="J97" i="17"/>
  <c r="J204" i="17"/>
  <c r="I17" i="17"/>
  <c r="K22" i="17"/>
  <c r="J36" i="17"/>
  <c r="J41" i="17"/>
  <c r="F50" i="17"/>
  <c r="K51" i="17"/>
  <c r="K58" i="17"/>
  <c r="K61" i="17"/>
  <c r="K165" i="17"/>
  <c r="K167" i="17"/>
  <c r="K200" i="17"/>
  <c r="K178" i="17"/>
  <c r="K201" i="17"/>
  <c r="K204" i="17"/>
  <c r="K182" i="17"/>
  <c r="K160" i="17"/>
  <c r="K138" i="17"/>
  <c r="K205" i="17"/>
  <c r="K171" i="17"/>
  <c r="K137" i="17"/>
  <c r="K126" i="17"/>
  <c r="K113" i="17"/>
  <c r="K181" i="17"/>
  <c r="K111" i="17"/>
  <c r="K90" i="17"/>
  <c r="K68" i="17"/>
  <c r="K24" i="17"/>
  <c r="K183" i="17"/>
  <c r="K169" i="17"/>
  <c r="K146" i="17"/>
  <c r="K166" i="17"/>
  <c r="K147" i="17"/>
  <c r="K194" i="17"/>
  <c r="K191" i="17"/>
  <c r="K179" i="17"/>
  <c r="K103" i="17"/>
  <c r="K94" i="17"/>
  <c r="K60" i="17"/>
  <c r="K159" i="17"/>
  <c r="K155" i="17"/>
  <c r="K139" i="17"/>
  <c r="K117" i="17"/>
  <c r="K83" i="17"/>
  <c r="K72" i="17"/>
  <c r="K38" i="17"/>
  <c r="K14" i="17"/>
  <c r="K172" i="17"/>
  <c r="K120" i="17"/>
  <c r="K108" i="17"/>
  <c r="K174" i="17"/>
  <c r="K148" i="17"/>
  <c r="K145" i="17"/>
  <c r="K142" i="17"/>
  <c r="K107" i="17"/>
  <c r="K74" i="17"/>
  <c r="K39" i="17"/>
  <c r="K33" i="17"/>
  <c r="K197" i="17"/>
  <c r="K175" i="17"/>
  <c r="K96" i="17"/>
  <c r="K91" i="17"/>
  <c r="K86" i="17"/>
  <c r="K81" i="17"/>
  <c r="K188" i="17"/>
  <c r="K164" i="17"/>
  <c r="K149" i="17"/>
  <c r="K82" i="17"/>
  <c r="K154" i="17"/>
  <c r="K134" i="17"/>
  <c r="K124" i="17"/>
  <c r="K100" i="17"/>
  <c r="K93" i="17"/>
  <c r="K97" i="17"/>
  <c r="K196" i="17"/>
  <c r="K186" i="17"/>
  <c r="K177" i="17"/>
  <c r="K152" i="17"/>
  <c r="K132" i="17"/>
  <c r="K127" i="17"/>
  <c r="K119" i="17"/>
  <c r="K104" i="17"/>
  <c r="W80" i="17"/>
  <c r="F80" i="17"/>
  <c r="E80" i="17"/>
  <c r="H80" i="17"/>
  <c r="N80" i="17"/>
  <c r="D80" i="17"/>
  <c r="X80" i="17"/>
  <c r="V80" i="17"/>
  <c r="T80" i="17"/>
  <c r="S80" i="17"/>
  <c r="J17" i="17"/>
  <c r="I31" i="17"/>
  <c r="K36" i="17"/>
  <c r="K41" i="17"/>
  <c r="G50" i="17"/>
  <c r="I69" i="17"/>
  <c r="J88" i="17"/>
  <c r="J93" i="17"/>
  <c r="J98" i="17"/>
  <c r="I108" i="17"/>
  <c r="J161" i="17"/>
  <c r="K163" i="17"/>
  <c r="I182" i="17"/>
  <c r="I194" i="17"/>
  <c r="H2" i="17"/>
  <c r="H197" i="17"/>
  <c r="H198" i="17"/>
  <c r="H201" i="17"/>
  <c r="H179" i="17"/>
  <c r="H157" i="17"/>
  <c r="H135" i="17"/>
  <c r="H187" i="17"/>
  <c r="H180" i="17"/>
  <c r="H147" i="17"/>
  <c r="H136" i="17"/>
  <c r="H186" i="17"/>
  <c r="H158" i="17"/>
  <c r="H109" i="17"/>
  <c r="H87" i="17"/>
  <c r="H65" i="17"/>
  <c r="H43" i="17"/>
  <c r="H21" i="17"/>
  <c r="H205" i="17"/>
  <c r="H192" i="17"/>
  <c r="H168" i="17"/>
  <c r="H145" i="17"/>
  <c r="H175" i="17"/>
  <c r="H161" i="17"/>
  <c r="H137" i="17"/>
  <c r="H132" i="17"/>
  <c r="H106" i="17"/>
  <c r="H199" i="17"/>
  <c r="H182" i="17"/>
  <c r="H130" i="17"/>
  <c r="H116" i="17"/>
  <c r="H110" i="17"/>
  <c r="H102" i="17"/>
  <c r="H81" i="17"/>
  <c r="H70" i="17"/>
  <c r="H36" i="17"/>
  <c r="H25" i="17"/>
  <c r="H191" i="17"/>
  <c r="H171" i="17"/>
  <c r="H134" i="17"/>
  <c r="H121" i="17"/>
  <c r="H93" i="17"/>
  <c r="H59" i="17"/>
  <c r="H165" i="17"/>
  <c r="H162" i="17"/>
  <c r="H159" i="17"/>
  <c r="H143" i="17"/>
  <c r="H86" i="17"/>
  <c r="N49" i="17"/>
  <c r="K49" i="17"/>
  <c r="J49" i="17"/>
  <c r="H44" i="17"/>
  <c r="D49" i="17"/>
  <c r="H84" i="17"/>
  <c r="H89" i="17"/>
  <c r="H94" i="17"/>
  <c r="H111" i="17"/>
  <c r="H133" i="17"/>
  <c r="H196" i="17"/>
  <c r="L201" i="17"/>
  <c r="L179" i="17"/>
  <c r="L202" i="17"/>
  <c r="L205" i="17"/>
  <c r="L183" i="17"/>
  <c r="L161" i="17"/>
  <c r="L139" i="17"/>
  <c r="L117" i="17"/>
  <c r="L199" i="17"/>
  <c r="L188" i="17"/>
  <c r="L181" i="17"/>
  <c r="L160" i="17"/>
  <c r="L149" i="17"/>
  <c r="L114" i="17"/>
  <c r="L196" i="17"/>
  <c r="L167" i="17"/>
  <c r="L159" i="17"/>
  <c r="L144" i="17"/>
  <c r="L136" i="17"/>
  <c r="L121" i="17"/>
  <c r="L91" i="17"/>
  <c r="L69" i="17"/>
  <c r="L25" i="17"/>
  <c r="L177" i="17"/>
  <c r="L162" i="17"/>
  <c r="L154" i="17"/>
  <c r="L131" i="17"/>
  <c r="L180" i="17"/>
  <c r="L171" i="17"/>
  <c r="L152" i="17"/>
  <c r="L128" i="17"/>
  <c r="L108" i="17"/>
  <c r="L203" i="17"/>
  <c r="L189" i="17"/>
  <c r="U78" i="17"/>
  <c r="L15" i="17"/>
  <c r="L61" i="17"/>
  <c r="X78" i="17"/>
  <c r="L95" i="17"/>
  <c r="L111" i="17"/>
  <c r="L143" i="17"/>
  <c r="L147" i="17"/>
  <c r="L151" i="17"/>
  <c r="L197" i="17"/>
  <c r="V79" i="17"/>
  <c r="L14" i="17"/>
  <c r="L38" i="17"/>
  <c r="L72" i="17"/>
  <c r="D79" i="17"/>
  <c r="L83" i="17"/>
  <c r="L155" i="17"/>
  <c r="G50" i="15"/>
  <c r="F19" i="15"/>
  <c r="D19" i="15"/>
  <c r="G15" i="15"/>
  <c r="F18" i="15"/>
  <c r="G17" i="15"/>
  <c r="D18" i="15"/>
  <c r="G16" i="15"/>
  <c r="C7" i="1"/>
  <c r="C8" i="1"/>
  <c r="D25" i="1" s="1"/>
  <c r="D26" i="1" s="1"/>
  <c r="C46" i="15" l="1"/>
  <c r="G19" i="15"/>
  <c r="G18" i="15"/>
  <c r="C43" i="15"/>
  <c r="D43" i="15" s="1"/>
  <c r="C44" i="15"/>
  <c r="F44" i="15" s="1"/>
  <c r="C45" i="15"/>
  <c r="D35" i="1"/>
  <c r="D27" i="1"/>
  <c r="D20" i="15"/>
  <c r="D21" i="15" s="1"/>
  <c r="K13" i="17"/>
  <c r="J13" i="17"/>
  <c r="D13" i="17"/>
  <c r="S13" i="17"/>
  <c r="R13" i="17"/>
  <c r="Q13" i="17"/>
  <c r="P13" i="17"/>
  <c r="T13" i="17"/>
  <c r="H13" i="17"/>
  <c r="O13" i="17"/>
  <c r="N13" i="17"/>
  <c r="L13" i="17"/>
  <c r="G13" i="17"/>
  <c r="M13" i="17"/>
  <c r="V13" i="17"/>
  <c r="W13" i="17"/>
  <c r="I13" i="17"/>
  <c r="F13" i="17"/>
  <c r="E13" i="17"/>
  <c r="X13" i="17"/>
  <c r="U13" i="17"/>
  <c r="J12" i="17"/>
  <c r="I12" i="17"/>
  <c r="O12" i="17"/>
  <c r="N12" i="17"/>
  <c r="M12" i="17"/>
  <c r="L12" i="17"/>
  <c r="X12" i="17"/>
  <c r="V12" i="17"/>
  <c r="Q12" i="17"/>
  <c r="W12" i="17"/>
  <c r="U12" i="17"/>
  <c r="T12" i="17"/>
  <c r="S12" i="17"/>
  <c r="R12" i="17"/>
  <c r="P12" i="17"/>
  <c r="H12" i="17"/>
  <c r="F12" i="17"/>
  <c r="D12" i="17"/>
  <c r="E12" i="17"/>
  <c r="K12" i="17"/>
  <c r="G12" i="17"/>
  <c r="I11" i="17"/>
  <c r="H11" i="17"/>
  <c r="V11" i="17"/>
  <c r="K11" i="17"/>
  <c r="J11" i="17"/>
  <c r="G11" i="17"/>
  <c r="F11" i="17"/>
  <c r="P11" i="17"/>
  <c r="N11" i="17"/>
  <c r="O11" i="17"/>
  <c r="M11" i="17"/>
  <c r="L11" i="17"/>
  <c r="E11" i="17"/>
  <c r="D11" i="17"/>
  <c r="R11" i="17"/>
  <c r="U11" i="17"/>
  <c r="Q11" i="17"/>
  <c r="W11" i="17"/>
  <c r="T11" i="17"/>
  <c r="S11" i="17"/>
  <c r="X11" i="17"/>
  <c r="G20" i="15" l="1"/>
  <c r="F21" i="15" s="1"/>
  <c r="G21" i="15" s="1"/>
  <c r="G24" i="15" s="1"/>
  <c r="G27" i="15" s="1"/>
  <c r="G33" i="15" s="1"/>
  <c r="D44" i="15"/>
  <c r="G44" i="15" s="1"/>
  <c r="F45" i="15"/>
  <c r="D45" i="15"/>
  <c r="D85" i="1"/>
  <c r="D86" i="1" s="1"/>
  <c r="D87" i="1" s="1"/>
  <c r="D89" i="1" s="1"/>
  <c r="D92" i="1" s="1"/>
  <c r="G43" i="15"/>
  <c r="D46" i="15" l="1"/>
  <c r="D47" i="15" s="1"/>
  <c r="G45" i="15"/>
  <c r="F46" i="15"/>
  <c r="G46" i="15" l="1"/>
  <c r="D48" i="15"/>
  <c r="F47" i="15"/>
  <c r="G47" i="15" s="1"/>
  <c r="G48" i="15" l="1"/>
  <c r="G51" i="15" s="1"/>
  <c r="G54" i="15" s="1"/>
  <c r="F48" i="15"/>
  <c r="C8" i="15" l="1"/>
  <c r="C9" i="1"/>
  <c r="C10" i="1" l="1"/>
  <c r="D91" i="1" l="1"/>
  <c r="D93" i="1" s="1"/>
  <c r="E91" i="1"/>
  <c r="C9" i="15"/>
  <c r="G26" i="15" s="1"/>
  <c r="G28" i="15" s="1"/>
  <c r="G53" i="15"/>
  <c r="G55" i="15" s="1"/>
  <c r="G38" i="15" l="1"/>
  <c r="G32" i="15"/>
</calcChain>
</file>

<file path=xl/sharedStrings.xml><?xml version="1.0" encoding="utf-8"?>
<sst xmlns="http://schemas.openxmlformats.org/spreadsheetml/2006/main" count="2087" uniqueCount="646">
  <si>
    <t>Health and Safety Request - Hourly Services</t>
  </si>
  <si>
    <t>General Info</t>
  </si>
  <si>
    <t>Regional Center:</t>
  </si>
  <si>
    <t>IRC</t>
  </si>
  <si>
    <t>Service Provider Name</t>
  </si>
  <si>
    <t>Vendor Number</t>
  </si>
  <si>
    <t>Vendor Address</t>
  </si>
  <si>
    <t>1:1</t>
  </si>
  <si>
    <t>Current Hourly Rate:</t>
  </si>
  <si>
    <t>Comprehensive Rate Calculation</t>
  </si>
  <si>
    <t>Hourly</t>
  </si>
  <si>
    <t>Direct Care Staff</t>
  </si>
  <si>
    <t>Direct Support Staff Wage:</t>
  </si>
  <si>
    <t>Fixed payroll costs</t>
  </si>
  <si>
    <t>State Unemployment Insurance</t>
  </si>
  <si>
    <t>Worker's Compensation</t>
  </si>
  <si>
    <t>Monthly Benefit Cost</t>
  </si>
  <si>
    <t>Overtime Factor (percentage of all hours)</t>
  </si>
  <si>
    <t>Total Cost:</t>
  </si>
  <si>
    <t>Total:</t>
  </si>
  <si>
    <t>Supervisor  Staff Wage:</t>
  </si>
  <si>
    <t>B&amp;A Supervisor Benefit Rate:</t>
  </si>
  <si>
    <t>Monthly Benefit Cost:</t>
  </si>
  <si>
    <t>This Request</t>
  </si>
  <si>
    <t>-</t>
  </si>
  <si>
    <t>Rate</t>
  </si>
  <si>
    <t>Monthly Operations Costs:</t>
  </si>
  <si>
    <t>Administrative Percentage from Rate Study</t>
  </si>
  <si>
    <t>Total Budget:</t>
  </si>
  <si>
    <t>Hourly Rate (Comprehensive)</t>
  </si>
  <si>
    <t>Increase</t>
  </si>
  <si>
    <t>ACRC</t>
  </si>
  <si>
    <t>Incremental Rate Calculation</t>
  </si>
  <si>
    <t>Proposed Wage</t>
  </si>
  <si>
    <t>Difference</t>
  </si>
  <si>
    <t>B&amp;A Payroll &amp; Benefits</t>
  </si>
  <si>
    <t>B&amp;A Worker's Compensation</t>
  </si>
  <si>
    <t>B&amp;A Productivity Factor</t>
  </si>
  <si>
    <t>Total cost per hour worked:</t>
  </si>
  <si>
    <t>Ratio (Staff to Client)</t>
  </si>
  <si>
    <t>Current Rate:</t>
  </si>
  <si>
    <t>1:2</t>
  </si>
  <si>
    <t>1:3</t>
  </si>
  <si>
    <t>1:4</t>
  </si>
  <si>
    <t>1:5</t>
  </si>
  <si>
    <t>1:6</t>
  </si>
  <si>
    <t>1:7</t>
  </si>
  <si>
    <t>1:8</t>
  </si>
  <si>
    <t>1:9</t>
  </si>
  <si>
    <t>1:10</t>
  </si>
  <si>
    <t>1:35+</t>
  </si>
  <si>
    <t>1:30-34</t>
  </si>
  <si>
    <t>1:25-29</t>
  </si>
  <si>
    <t>1:20-24</t>
  </si>
  <si>
    <t>1:15-19</t>
  </si>
  <si>
    <t>1:10-14</t>
  </si>
  <si>
    <t>Ratio</t>
  </si>
  <si>
    <t>CVRC</t>
  </si>
  <si>
    <t>ELARC</t>
  </si>
  <si>
    <t>FDLRC</t>
  </si>
  <si>
    <t>FNRC</t>
  </si>
  <si>
    <t>GGRC</t>
  </si>
  <si>
    <t>HRC</t>
  </si>
  <si>
    <t>KRC</t>
  </si>
  <si>
    <t>NBRC</t>
  </si>
  <si>
    <t>NLACRC</t>
  </si>
  <si>
    <t>RCEB</t>
  </si>
  <si>
    <t>RCOC</t>
  </si>
  <si>
    <t>RCRC</t>
  </si>
  <si>
    <t>SARC</t>
  </si>
  <si>
    <t>SCLARC</t>
  </si>
  <si>
    <t>SDRC</t>
  </si>
  <si>
    <t>SGPRC</t>
  </si>
  <si>
    <t>TCRC</t>
  </si>
  <si>
    <t>VMRC</t>
  </si>
  <si>
    <t>WRC</t>
  </si>
  <si>
    <t>Fixed Payroll Costs:</t>
  </si>
  <si>
    <t>State Unemployment Insurance (SUI)</t>
  </si>
  <si>
    <t>PTO Earned Per month (1 Full-time Employee)</t>
  </si>
  <si>
    <t>Unbillable time per month</t>
  </si>
  <si>
    <t xml:space="preserve">Worker's Compensation Insurance as a percentage of payroll - your insurer can give you tis percentage. </t>
  </si>
  <si>
    <t>State Unemployment Insurance - You will receive a quote form the Employment Development Department Annually</t>
  </si>
  <si>
    <t>Staffing Ratio:</t>
  </si>
  <si>
    <t>Difference per billed unit:</t>
  </si>
  <si>
    <t>Difference per unit</t>
  </si>
  <si>
    <t>Starting Rate:</t>
  </si>
  <si>
    <t>Final Rate:</t>
  </si>
  <si>
    <t>Units Billed per month:</t>
  </si>
  <si>
    <t>Monthly Cost:</t>
  </si>
  <si>
    <t>Monthly Fiscal Impact</t>
  </si>
  <si>
    <t/>
  </si>
  <si>
    <t>Difference Per Unit:</t>
  </si>
  <si>
    <t>Monthly Fiscal Impact (difference):</t>
  </si>
  <si>
    <t>Total Monthly Cost:</t>
  </si>
  <si>
    <t>Comprable Rate Study Service</t>
  </si>
  <si>
    <t>Service Code:</t>
  </si>
  <si>
    <t>Supervision 
(if applicable)</t>
  </si>
  <si>
    <t>Direct Support Hours Worked</t>
  </si>
  <si>
    <t>Description</t>
  </si>
  <si>
    <t>Baseline Costs</t>
  </si>
  <si>
    <t>Health and Safety Justification</t>
  </si>
  <si>
    <t>Rate Study Baseline Rate:</t>
  </si>
  <si>
    <t>Rate Study Service Code:</t>
  </si>
  <si>
    <t>Current</t>
  </si>
  <si>
    <t>Proposed</t>
  </si>
  <si>
    <t>Welfare and Institutions Code, Section 4629.7</t>
  </si>
  <si>
    <t>Operating Costs:</t>
  </si>
  <si>
    <t>Only enter operations costs. Do not enter administrative costs as described in this section:</t>
  </si>
  <si>
    <t>Set to "Rate Study Baseline Rate" unless you have a higher rate</t>
  </si>
  <si>
    <t>Paid time off per month (1 Full time employee)</t>
  </si>
  <si>
    <t>Unbillable time worked per month (1 Full time employee)</t>
  </si>
  <si>
    <t>Hours Billed per month</t>
  </si>
  <si>
    <t>Hours billed per month</t>
  </si>
  <si>
    <t>Supervision hours per month for this request:</t>
  </si>
  <si>
    <t>Comprable Rate Study Service:</t>
  </si>
  <si>
    <t>Total Cost per staff hour:</t>
  </si>
  <si>
    <t>Ratio:</t>
  </si>
  <si>
    <t>Staff Hours:</t>
  </si>
  <si>
    <t>This Request:</t>
  </si>
  <si>
    <t>Explanation of H&amp;S need:</t>
  </si>
  <si>
    <t>Cost</t>
  </si>
  <si>
    <t>Cost per hour:</t>
  </si>
  <si>
    <t>Other</t>
  </si>
  <si>
    <t>H&amp;S Justification (Direct Care Staff)</t>
  </si>
  <si>
    <r>
      <rPr>
        <b/>
        <sz val="16"/>
        <color theme="1"/>
        <rFont val="Aptos Narrow"/>
        <family val="2"/>
        <scheme val="minor"/>
      </rPr>
      <t>Direct Care Staff</t>
    </r>
    <r>
      <rPr>
        <sz val="16"/>
        <color theme="1"/>
        <rFont val="Aptos Narrow"/>
        <family val="2"/>
        <scheme val="minor"/>
      </rPr>
      <t xml:space="preserve"> are frontline staff. When they  work with someone for an hour, they generate one billed unit.
The </t>
    </r>
    <r>
      <rPr>
        <b/>
        <sz val="16"/>
        <color theme="1"/>
        <rFont val="Aptos Narrow"/>
        <family val="2"/>
        <scheme val="minor"/>
      </rPr>
      <t>b</t>
    </r>
    <r>
      <rPr>
        <b/>
        <u/>
        <sz val="16"/>
        <color theme="1"/>
        <rFont val="Aptos Narrow"/>
        <family val="2"/>
        <scheme val="minor"/>
      </rPr>
      <t>aseline</t>
    </r>
    <r>
      <rPr>
        <sz val="16"/>
        <color theme="1"/>
        <rFont val="Aptos Narrow"/>
        <family val="2"/>
        <scheme val="minor"/>
      </rPr>
      <t xml:space="preserve"> (Non-H&amp;S) costs are entered in the boxes on the left.
The  </t>
    </r>
    <r>
      <rPr>
        <b/>
        <u/>
        <sz val="16"/>
        <color theme="1"/>
        <rFont val="Aptos Narrow"/>
        <family val="2"/>
        <scheme val="minor"/>
      </rPr>
      <t>proposed</t>
    </r>
    <r>
      <rPr>
        <sz val="16"/>
        <color theme="1"/>
        <rFont val="Aptos Narrow"/>
        <family val="2"/>
        <scheme val="minor"/>
      </rPr>
      <t xml:space="preserve"> wage is entered on the right. 
The final rate is the </t>
    </r>
    <r>
      <rPr>
        <b/>
        <u/>
        <sz val="16"/>
        <color theme="1"/>
        <rFont val="Aptos Narrow"/>
        <family val="2"/>
        <scheme val="minor"/>
      </rPr>
      <t>difference</t>
    </r>
    <r>
      <rPr>
        <sz val="16"/>
        <color theme="1"/>
        <rFont val="Aptos Narrow"/>
        <family val="2"/>
        <scheme val="minor"/>
      </rPr>
      <t xml:space="preserve"> in the two costs (Column H) added to your existing rate.</t>
    </r>
  </si>
  <si>
    <t>6% for supplemental staffing , parent directed, employer of record. 12% for all other requests</t>
  </si>
  <si>
    <t>New Final Rate</t>
  </si>
  <si>
    <t>Increased Monthly Cost</t>
  </si>
  <si>
    <t xml:space="preserve">Cost must be substantiated with reciepts and directly related to a Health and Safety need. </t>
  </si>
  <si>
    <t xml:space="preserve">Use the comprehensive worksheet if more than one cost. </t>
  </si>
  <si>
    <t>Full Program</t>
  </si>
  <si>
    <t>Enter the cost for the whole company.</t>
  </si>
  <si>
    <t xml:space="preserve">The worksheet will give a percentage allocation. </t>
  </si>
  <si>
    <t>Full Program Operating  Costs</t>
  </si>
  <si>
    <t>Client-Specific Operating  Costs</t>
  </si>
  <si>
    <t xml:space="preserve">Line 60-71 - Enter monthly costs that are for the person in the request only. </t>
  </si>
  <si>
    <t>Monthly Full Program Cost</t>
  </si>
  <si>
    <t>BASE</t>
  </si>
  <si>
    <t>Personal Assistance, 1:1</t>
  </si>
  <si>
    <t>Personal Assistance, 1:2</t>
  </si>
  <si>
    <t>Personal Assistance, 1:3</t>
  </si>
  <si>
    <t>Participant-Directed Personal Assistance, 1:1</t>
  </si>
  <si>
    <t>Participant-Directed Personal Assistance, 1:2</t>
  </si>
  <si>
    <t>Participant-Directed Personal Assistance, 1:3</t>
  </si>
  <si>
    <t>Parent Coordinated Personal Assistance, 1:1</t>
  </si>
  <si>
    <t>Parent Coordinated Personal Assistance, 1:2</t>
  </si>
  <si>
    <t>Parent Coordinated Personal Assistance, 1:3</t>
  </si>
  <si>
    <t>Independent Living Program, 1:1</t>
  </si>
  <si>
    <t>Independent Living Program, 1:2</t>
  </si>
  <si>
    <t>Independent Living Program, 1:3</t>
  </si>
  <si>
    <t>Participant-Directed Independent Living, 1:1</t>
  </si>
  <si>
    <t>Participant-Directed Independent Living, 1:2</t>
  </si>
  <si>
    <t>Participant-Directed Independent Living, 1:3</t>
  </si>
  <si>
    <t>Independent Living Specialist, 1:1</t>
  </si>
  <si>
    <t>Independent Living Specialist, 1:2</t>
  </si>
  <si>
    <t>Independent Living Specialist, 1:3</t>
  </si>
  <si>
    <t>Parent Coordinated Supported Living, 1:1</t>
  </si>
  <si>
    <t>Parent Coordinated Supported Living, 1:2</t>
  </si>
  <si>
    <t>Parent Coordinated Supported Living, 1:3</t>
  </si>
  <si>
    <t>Supported Living Services, 1:1</t>
  </si>
  <si>
    <t>Supported Living Services, 1:2</t>
  </si>
  <si>
    <t>Supported Living Services, 1:3</t>
  </si>
  <si>
    <t>Parenting Support Services, 1:1</t>
  </si>
  <si>
    <t>Parenting Support Services, 1:2</t>
  </si>
  <si>
    <t>Parenting Support Services, 1:3</t>
  </si>
  <si>
    <t>Respite, 1:1</t>
  </si>
  <si>
    <t>Respite, 1:2</t>
  </si>
  <si>
    <t>Respite, 1:3</t>
  </si>
  <si>
    <t>Participant-Directed Respite, 1:1</t>
  </si>
  <si>
    <t>Participant-Directed Respite, 1:2</t>
  </si>
  <si>
    <t>Participant-Directed Respite, 1:3</t>
  </si>
  <si>
    <t>Tutor Services, 1:1</t>
  </si>
  <si>
    <t>Tutor Services, 1:2</t>
  </si>
  <si>
    <t>Tutor Services, 1:3</t>
  </si>
  <si>
    <t>Housekeeping, 1:1</t>
  </si>
  <si>
    <t>Housekeeping, 1:2</t>
  </si>
  <si>
    <t>Housekeeping, 1:3</t>
  </si>
  <si>
    <t>Supplemental Prog. Supp. - Other Svcs</t>
  </si>
  <si>
    <t>Supplemental Residential Prog. Supp.</t>
  </si>
  <si>
    <t>In-home/Mobile Day Program, 1:3</t>
  </si>
  <si>
    <t>In-home/Mobile Day Program, 1:2</t>
  </si>
  <si>
    <t>In-home/Mobile Day Program, 1:1</t>
  </si>
  <si>
    <t>Participant-Directed Community-Based Training, 1:3</t>
  </si>
  <si>
    <t>Participant-Directed Community-Based Training, 1:2</t>
  </si>
  <si>
    <t>Participant-Directed Community-Based Training, 1:1</t>
  </si>
  <si>
    <t>Supplemental Day Program Support</t>
  </si>
  <si>
    <t>Transportation Assistant</t>
  </si>
  <si>
    <t>Supported Employment-Group</t>
  </si>
  <si>
    <t>Participant-Directed Supported Employment, 1:1</t>
  </si>
  <si>
    <t>Participant-Directed Supported Employment, 1:2</t>
  </si>
  <si>
    <t>Participant-Directed Supported Employment, 1:3</t>
  </si>
  <si>
    <t>Supported Employment-Individual, Job Development</t>
  </si>
  <si>
    <t>Supported Employment-Individual, Job Coaching</t>
  </si>
  <si>
    <t>Work Activity Program, 1:35+</t>
  </si>
  <si>
    <t>Work Activity Program, 1:30-34</t>
  </si>
  <si>
    <t>Work Activity Program, 1:25-29</t>
  </si>
  <si>
    <t>Work Activity Program, 1:20-24</t>
  </si>
  <si>
    <t>Work Activity Program, 1:15-19</t>
  </si>
  <si>
    <t>Work Activity Program, 1:10-14</t>
  </si>
  <si>
    <t>Work Activity Program, 1:9</t>
  </si>
  <si>
    <t>Work Activity Program, 1:8</t>
  </si>
  <si>
    <t>Work Activity Program, 1:7</t>
  </si>
  <si>
    <t>Work Activity Program, 1:6</t>
  </si>
  <si>
    <t>Work Activity Program, 1:5</t>
  </si>
  <si>
    <t>Work Activity Program, 1:4</t>
  </si>
  <si>
    <t>Adaptive Skills Training, Professional, 1:1</t>
  </si>
  <si>
    <t>Adaptive Skills Training, Professional, 1:2</t>
  </si>
  <si>
    <t>Adaptive Skills Training, Professional, 1:3</t>
  </si>
  <si>
    <t>Adaptive Skills Training, Specialist, 1:1</t>
  </si>
  <si>
    <t>Adaptive Skills Training, Specialist, 1:2</t>
  </si>
  <si>
    <t>Adaptive Skills Training, Specialist, 1:3</t>
  </si>
  <si>
    <t>Behavior Analyst, 1:1</t>
  </si>
  <si>
    <t>Behavior Analyst, 1:2</t>
  </si>
  <si>
    <t>Behavior Analyst, 1:3</t>
  </si>
  <si>
    <t>Associate Behavior Analyst, 1:1</t>
  </si>
  <si>
    <t>Associate Behavior Analyst, 1:2</t>
  </si>
  <si>
    <t>Associate Behavior Analyst, 1:3</t>
  </si>
  <si>
    <t>Behavior Management Assistant, 1:1</t>
  </si>
  <si>
    <t>Behavior Management Assistant, 1:2</t>
  </si>
  <si>
    <t>Behavior Management Assistant, 1:3</t>
  </si>
  <si>
    <t>Behavior Technician - Paraprofessional, 1:1</t>
  </si>
  <si>
    <t>Behavior Technician - Paraprofessional, 1:2</t>
  </si>
  <si>
    <t>Behavior Technician - Paraprofessional, 1:3</t>
  </si>
  <si>
    <t>Behavior Management Consultant, 1:1</t>
  </si>
  <si>
    <t>Behavior Management Consultant, 1:2</t>
  </si>
  <si>
    <t>Behavior Management Consultant, 1:3</t>
  </si>
  <si>
    <t>Specialized Therapeutic Services, Professional, Home and Community-Based, 1:1</t>
  </si>
  <si>
    <t>Specialized Therapeutic Services, Professional, Home and Community-Based, 1:2</t>
  </si>
  <si>
    <t>Specialized Therapeutic Services, Professional, Home and Community-Based, 1:3</t>
  </si>
  <si>
    <t>Specialized Therapeutic Services, Assistant, Home and Community-Based, 1:1</t>
  </si>
  <si>
    <t>Specialized Therapeutic Services, Assistant, Home and Community-Based, 1:2</t>
  </si>
  <si>
    <t>Specialized Therapeutic Services, Assistant, Home and Community-Based, 1:3</t>
  </si>
  <si>
    <t>Infant Development Program, Early Intervention Specialist, Home and Community-Based, 1:1</t>
  </si>
  <si>
    <t>Infant Development Program, Early Intervention Specialist, Home and Community-Based, 1:2</t>
  </si>
  <si>
    <t>Infant Development Program, Early Intervention Specialist, Home and Community-Based, 1:3</t>
  </si>
  <si>
    <t>Infant Development Program, Early Intervention Assistant, Home and Community-Based, 1:1</t>
  </si>
  <si>
    <t>Infant Development Program, Early Intervention Assistant, Home and Community-Based, 1:2</t>
  </si>
  <si>
    <t>Infant Development Program, Early Intervention Assistant, Home and Community-Based, 1:3</t>
  </si>
  <si>
    <t>Infant Development Program, PT/OT/SLP, Home and Community-Based, 1:1</t>
  </si>
  <si>
    <t>Infant Development Program, PT/OT/SLP, Home and Community-Based, 1:2</t>
  </si>
  <si>
    <t>Infant Development Program, PT/OT/SLP, Home and Community-Based, 1:3</t>
  </si>
  <si>
    <t>Infant Development Program, PT/OT/SLP Assistant, Home and Community-Based, 1:1</t>
  </si>
  <si>
    <t>Infant Development Program, PT/OT/SLP Assistant, Home and Community-Based, 1:2</t>
  </si>
  <si>
    <t>Infant Development Program, PT/OT/SLP Assistant, Home and Community-Based, 1:3</t>
  </si>
  <si>
    <t>Infant Development Program, Audiologist, Home and Community-Based, 1:1</t>
  </si>
  <si>
    <t>Infant Development Program, Audiologist, Home and Community-Based, 1:2</t>
  </si>
  <si>
    <t>Infant Development Program, Audiologist, Home and Community-Based, 1:3</t>
  </si>
  <si>
    <t>Infant Development Program, Family Therapist, Home and Community-Based, 1:1</t>
  </si>
  <si>
    <t>Infant Development Program, Family Therapist, Home and Community-Based, 1:2</t>
  </si>
  <si>
    <t>Infant Development Program, Family Therapist, Home and Community-Based, 1:3</t>
  </si>
  <si>
    <t>Infant Development Program, Registered Nurse, Home and Community-Based, 1:1</t>
  </si>
  <si>
    <t>Infant Development Program, Registered Nurse, Home and Community-Based, 1:2</t>
  </si>
  <si>
    <t>Infant Development Program, Registered Nurse, Home and Community-Based, 1:3</t>
  </si>
  <si>
    <t>Infant Development Program, Licensed Vocational Nurse, Home and Community-Based, 1:1</t>
  </si>
  <si>
    <t>Infant Development Program, Licensed Vocational Nurse, Home and Community-Based, 1:2</t>
  </si>
  <si>
    <t>Infant Development Program, Licensed Vocational Nurse, Home and Community-Based, 1:3</t>
  </si>
  <si>
    <t>Infant Development Program, Social Worker, Home and Community-Based, 1:1</t>
  </si>
  <si>
    <t>Infant Development Program, Social Worker, Home and Community-Based, 1:2</t>
  </si>
  <si>
    <t>Infant Development Program, Social Worker, Home and Community-Based, 1:3</t>
  </si>
  <si>
    <t>Infant Development Program, Psychologist, Home and Community-Based, 1:1</t>
  </si>
  <si>
    <t>Infant Development Program, Psychologist, Home and Community-Based, 1:2</t>
  </si>
  <si>
    <t>Infant Development Program, Psychologist, Home and Community-Based, 1:3</t>
  </si>
  <si>
    <t>Title</t>
  </si>
  <si>
    <t>Participant-Directed Community-Based Training, OT Rate, 1:3</t>
  </si>
  <si>
    <t>Participant-Directed Community-Based Training, OT Rate, 1:2</t>
  </si>
  <si>
    <t>Participant-Directed Community-Based Training, OT Rate, 1:1</t>
  </si>
  <si>
    <t>Tailored Day Services</t>
  </si>
  <si>
    <t>SC</t>
  </si>
  <si>
    <t>062</t>
  </si>
  <si>
    <t>093</t>
  </si>
  <si>
    <t>073</t>
  </si>
  <si>
    <t>091</t>
  </si>
  <si>
    <t>TDS</t>
  </si>
  <si>
    <t>116/117</t>
  </si>
  <si>
    <t>Current B&amp;A Rate:</t>
  </si>
  <si>
    <t>Difference per Unit:</t>
  </si>
  <si>
    <t>Supplies/incentives for Behavioral Plan</t>
  </si>
  <si>
    <t>Percentage Allocation for Full Program Costs</t>
  </si>
  <si>
    <t>Hours per month the supervisor spends on the person in this request</t>
  </si>
  <si>
    <t>Respite, 1:4</t>
  </si>
  <si>
    <t>Respite, 1:5</t>
  </si>
  <si>
    <t>Participant-Directed Respite, 1:4</t>
  </si>
  <si>
    <t>Participant-Directed Respite, 1:5</t>
  </si>
  <si>
    <t>Participant-Directed Respite, OT Rate, 1:4</t>
  </si>
  <si>
    <t>Participant-Directed Respite, OT Rate, 1:5</t>
  </si>
  <si>
    <t>Behavioral Day Services, 1:3</t>
  </si>
  <si>
    <t>Behavioral Day Services, 1:2</t>
  </si>
  <si>
    <t>Medical Day Services, 1:3</t>
  </si>
  <si>
    <t>Medical Day Services, 1:2</t>
  </si>
  <si>
    <t>Supported Employment-Group, 1:8</t>
  </si>
  <si>
    <t>Day Services, 1:10</t>
  </si>
  <si>
    <t>Day Services, 1:9</t>
  </si>
  <si>
    <t>Day Services, 1:8</t>
  </si>
  <si>
    <t>Day Services, 1:7</t>
  </si>
  <si>
    <t>Day Services, 1:6</t>
  </si>
  <si>
    <t>Day Services, 1:5</t>
  </si>
  <si>
    <t>Day Services, 1:4</t>
  </si>
  <si>
    <t>Day Services, 1:3</t>
  </si>
  <si>
    <t>Day Services, 1:2</t>
  </si>
  <si>
    <t>OT</t>
  </si>
  <si>
    <t>Category A</t>
  </si>
  <si>
    <t>Category C</t>
  </si>
  <si>
    <t>Category B</t>
  </si>
  <si>
    <t>Personal Assistance</t>
  </si>
  <si>
    <t>Participant-Directed Personal Assistance</t>
  </si>
  <si>
    <t>Parent Coordinated Personal Assistance</t>
  </si>
  <si>
    <t>Independent Living Program</t>
  </si>
  <si>
    <t>Participant-Directed Independent Living</t>
  </si>
  <si>
    <t>Independent Living Specialist</t>
  </si>
  <si>
    <t>Parent Coordinated Supported Living</t>
  </si>
  <si>
    <t>Supported Living Services</t>
  </si>
  <si>
    <t>Parenting Support Services</t>
  </si>
  <si>
    <t>Respite</t>
  </si>
  <si>
    <t>Participant-Directed Respite</t>
  </si>
  <si>
    <t>Tutor Services</t>
  </si>
  <si>
    <t>Housekeeping</t>
  </si>
  <si>
    <t>Day Services</t>
  </si>
  <si>
    <t>Medical Day Services</t>
  </si>
  <si>
    <t>In-home/Mobile Day Program</t>
  </si>
  <si>
    <t>Participant-Directed Community-Based Training</t>
  </si>
  <si>
    <t>Participant-Directed Supported Employment</t>
  </si>
  <si>
    <t>Work Activity Program</t>
  </si>
  <si>
    <t>Specialized Therapeutic Services, Professional</t>
  </si>
  <si>
    <t>Specialized Therapeutic Services, Assistant</t>
  </si>
  <si>
    <t>Adaptive Skills Training, Professional</t>
  </si>
  <si>
    <t>Adaptive Skills Training, Specialist</t>
  </si>
  <si>
    <t>Behavior Analyst</t>
  </si>
  <si>
    <t>Associate Behavior Analyst</t>
  </si>
  <si>
    <t>Behavior Management Assistant</t>
  </si>
  <si>
    <t>Behavior Management Consultant</t>
  </si>
  <si>
    <t>Infant Development Program, Early Intervention Specialist</t>
  </si>
  <si>
    <t>Infant Development Program, Early Intervention Assistant</t>
  </si>
  <si>
    <t>Infant Development Program, Early Intervention Technician</t>
  </si>
  <si>
    <t>Infant Development Program, PT/OT/SLP</t>
  </si>
  <si>
    <t>Infant Development Program, PT/OT/SLP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</si>
  <si>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</si>
  <si>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</si>
  <si>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</si>
  <si>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</si>
  <si>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</si>
  <si>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</si>
  <si>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</si>
  <si>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Behavioral Day Services2</t>
  </si>
  <si>
    <t>Behavior Technician - Paraprofessional2</t>
  </si>
  <si>
    <t>Wage Lookup</t>
  </si>
  <si>
    <t>PerSupp1to1</t>
  </si>
  <si>
    <t>PerSupp1to2</t>
  </si>
  <si>
    <t>PerSupp1to3</t>
  </si>
  <si>
    <t>PDPerSupp1to1</t>
  </si>
  <si>
    <t>PDPerSupp1to2</t>
  </si>
  <si>
    <t>PDPerSupp1to3</t>
  </si>
  <si>
    <t>PCPerSupp1to1</t>
  </si>
  <si>
    <t>PCPerSupp1to2</t>
  </si>
  <si>
    <t>PCPerSupp1to3</t>
  </si>
  <si>
    <t>PCPerSupp1to1(OT)</t>
  </si>
  <si>
    <t>PCPerSupp1to2(OT)</t>
  </si>
  <si>
    <t>PCPerSupp1to3(OT)</t>
  </si>
  <si>
    <t>CommLiv1to1</t>
  </si>
  <si>
    <t>CommLiv1to2</t>
  </si>
  <si>
    <t>CommLiv1to3</t>
  </si>
  <si>
    <t>PDCommLiv1to1</t>
  </si>
  <si>
    <t>PDCommLiv1to2</t>
  </si>
  <si>
    <t>PDCommLiv1to3</t>
  </si>
  <si>
    <t>IndLivSpec1to1</t>
  </si>
  <si>
    <t>IndLivSpec1to2</t>
  </si>
  <si>
    <t>IndLivSpec1to3</t>
  </si>
  <si>
    <t>PCSuppLiv1to1</t>
  </si>
  <si>
    <t>PCSuppLiv1to2</t>
  </si>
  <si>
    <t>PCSuppLiv1to3</t>
  </si>
  <si>
    <t>PCSuppLiv1to1(OT)</t>
  </si>
  <si>
    <t>PCSuppLiv1to2(OT)</t>
  </si>
  <si>
    <t>PCSuppLiv1to3(OT)</t>
  </si>
  <si>
    <t>SuppLiv1to1</t>
  </si>
  <si>
    <t>SuppLiv1to2</t>
  </si>
  <si>
    <t>SuppLiv1to3</t>
  </si>
  <si>
    <t>ParentSupp1to1</t>
  </si>
  <si>
    <t>ParentSupp1to2</t>
  </si>
  <si>
    <t>ParentSupp1to3</t>
  </si>
  <si>
    <t>Respite1to1</t>
  </si>
  <si>
    <t>Respite1to2</t>
  </si>
  <si>
    <t>Respite1to3</t>
  </si>
  <si>
    <t>Respite1to4</t>
  </si>
  <si>
    <t>Respite1to5</t>
  </si>
  <si>
    <t>PDRespite1to1</t>
  </si>
  <si>
    <t>PDRespite1to2</t>
  </si>
  <si>
    <t>PDRespite1to3</t>
  </si>
  <si>
    <t>PDRespite1to4</t>
  </si>
  <si>
    <t>PDRespite1to5</t>
  </si>
  <si>
    <t>PDRespite1to1(OT)</t>
  </si>
  <si>
    <t>PDRespite1to2(OT)</t>
  </si>
  <si>
    <t>PDRespite1to3(OT)</t>
  </si>
  <si>
    <t>PDRespite1to4(OT)</t>
  </si>
  <si>
    <t>PDRespite1to5(OT)</t>
  </si>
  <si>
    <t>Tutor1to1</t>
  </si>
  <si>
    <t>Tutor1to2</t>
  </si>
  <si>
    <t>Tutor1to3</t>
  </si>
  <si>
    <t>Homemaker1to1</t>
  </si>
  <si>
    <t>Homemaker1to2</t>
  </si>
  <si>
    <t>Homemaker1to3</t>
  </si>
  <si>
    <t>ProgSuppInHome</t>
  </si>
  <si>
    <t>ProgSuppRes</t>
  </si>
  <si>
    <t>Day10</t>
  </si>
  <si>
    <t>Day9</t>
  </si>
  <si>
    <t>Day8</t>
  </si>
  <si>
    <t>Day7</t>
  </si>
  <si>
    <t>Day6</t>
  </si>
  <si>
    <t>Day5</t>
  </si>
  <si>
    <t>Day4</t>
  </si>
  <si>
    <t>Day3</t>
  </si>
  <si>
    <t>Day2</t>
  </si>
  <si>
    <t>BehDay3</t>
  </si>
  <si>
    <t>BehDay2</t>
  </si>
  <si>
    <t>MedDay3</t>
  </si>
  <si>
    <t>MedDay2</t>
  </si>
  <si>
    <t>DayInHome3</t>
  </si>
  <si>
    <t>DayInHome2</t>
  </si>
  <si>
    <t>DayInHome1</t>
  </si>
  <si>
    <t>PDDay3</t>
  </si>
  <si>
    <t>PDDay2</t>
  </si>
  <si>
    <t>PDDay1</t>
  </si>
  <si>
    <t>PDDay3(OT)</t>
  </si>
  <si>
    <t>PDDay2(OT)</t>
  </si>
  <si>
    <t>PDDay1(OT)</t>
  </si>
  <si>
    <t>ProgSuppDay</t>
  </si>
  <si>
    <t>TransAsst</t>
  </si>
  <si>
    <t>EmpGr</t>
  </si>
  <si>
    <t>PDEmp1to1</t>
  </si>
  <si>
    <t>PDEmp1to2</t>
  </si>
  <si>
    <t>PDEmp1to3</t>
  </si>
  <si>
    <t>SEIndDevHr</t>
  </si>
  <si>
    <t>SEIndCoach</t>
  </si>
  <si>
    <t>WAP35</t>
  </si>
  <si>
    <t>WAP30</t>
  </si>
  <si>
    <t>WAP25</t>
  </si>
  <si>
    <t>WAP20</t>
  </si>
  <si>
    <t>WAP15</t>
  </si>
  <si>
    <t>WAP10</t>
  </si>
  <si>
    <t>WAP9</t>
  </si>
  <si>
    <t>WAP8</t>
  </si>
  <si>
    <t>WAP7</t>
  </si>
  <si>
    <t>WAP6</t>
  </si>
  <si>
    <t>WAP5</t>
  </si>
  <si>
    <t>WAP4</t>
  </si>
  <si>
    <t>605M1to1</t>
  </si>
  <si>
    <t>605M1to2</t>
  </si>
  <si>
    <t>605M1to3</t>
  </si>
  <si>
    <t>605B1to1</t>
  </si>
  <si>
    <t>605B1to2</t>
  </si>
  <si>
    <t>605B1to3</t>
  </si>
  <si>
    <t>BehAnalyst1to1</t>
  </si>
  <si>
    <t>BehAnalyst1to2</t>
  </si>
  <si>
    <t>BehAnalyst1to3</t>
  </si>
  <si>
    <t>AssocBehAnalyst1to1</t>
  </si>
  <si>
    <t>AssocBehAnalyst1to2</t>
  </si>
  <si>
    <t>AssocBehAnalyst1to3</t>
  </si>
  <si>
    <t>BehMgmtAsst1to1</t>
  </si>
  <si>
    <t>BehMgmtAsst1to2</t>
  </si>
  <si>
    <t>BehMgmtAsst1to3</t>
  </si>
  <si>
    <t>BehTech1to1</t>
  </si>
  <si>
    <t>BehTech1to2</t>
  </si>
  <si>
    <t>BehTech1to3</t>
  </si>
  <si>
    <t>BehMgmtConsult1to1</t>
  </si>
  <si>
    <t>BehMgmtConsult1to2</t>
  </si>
  <si>
    <t>BehMgmtConsult1to3</t>
  </si>
  <si>
    <t>11xP1to1</t>
  </si>
  <si>
    <t>11xP1to2</t>
  </si>
  <si>
    <t>11xP1to3</t>
  </si>
  <si>
    <t>11xA1to1</t>
  </si>
  <si>
    <t>11xA1to2</t>
  </si>
  <si>
    <t>11xA1to3</t>
  </si>
  <si>
    <t>11xPF1to1</t>
  </si>
  <si>
    <t>11xPF1to2</t>
  </si>
  <si>
    <t>11xPF1to3</t>
  </si>
  <si>
    <t>11xAF1to1</t>
  </si>
  <si>
    <t>11xAF1to2</t>
  </si>
  <si>
    <t>11xAF1to3</t>
  </si>
  <si>
    <t>InfDevSpecH1to1</t>
  </si>
  <si>
    <t>InfDevSpecH1to2</t>
  </si>
  <si>
    <t>InfDevSpecH1to3</t>
  </si>
  <si>
    <t>InfDevTechH1to1</t>
  </si>
  <si>
    <t>InfDevTechH1to2</t>
  </si>
  <si>
    <t>InfDevTechH1to3</t>
  </si>
  <si>
    <t>EITechH1to1</t>
  </si>
  <si>
    <t>EITechH1to2</t>
  </si>
  <si>
    <t>EITechH1to3</t>
  </si>
  <si>
    <t>InfDevConsH1to1</t>
  </si>
  <si>
    <t>InfDevConsH1to2</t>
  </si>
  <si>
    <t>InfDevConsH1to3</t>
  </si>
  <si>
    <t>InfDevConsAH1to1</t>
  </si>
  <si>
    <t>InfDevConsAH1to2</t>
  </si>
  <si>
    <t>InfDevConsAH1to3</t>
  </si>
  <si>
    <t>InfDevAudH1to1</t>
  </si>
  <si>
    <t>InfDevAudH1to2</t>
  </si>
  <si>
    <t>InfDevAudH1to3</t>
  </si>
  <si>
    <t>InfDevMFTH1to1</t>
  </si>
  <si>
    <t>InfDevMFTH1to2</t>
  </si>
  <si>
    <t>InfDevMFTH1to3</t>
  </si>
  <si>
    <t>InfDevRNH1to1</t>
  </si>
  <si>
    <t>InfDevRNH1to2</t>
  </si>
  <si>
    <t>InfDevRNH1to3</t>
  </si>
  <si>
    <t>InfDevLVNH1to1</t>
  </si>
  <si>
    <t>InfDevLVNH1to2</t>
  </si>
  <si>
    <t>InfDevLVNH1to3</t>
  </si>
  <si>
    <t>InfDevDietH1to1</t>
  </si>
  <si>
    <t>InfDevDietH1to2</t>
  </si>
  <si>
    <t>InfDevDietH1to3</t>
  </si>
  <si>
    <t>InfDevSWH1to1</t>
  </si>
  <si>
    <t>InfDevSWH1to2</t>
  </si>
  <si>
    <t>InfDevSWH1to3</t>
  </si>
  <si>
    <t>InfDevPsyH1to1</t>
  </si>
  <si>
    <t>InfDevPSyH1to2</t>
  </si>
  <si>
    <t>InfDevPSyH1to3</t>
  </si>
  <si>
    <t>InfDevSpecF1to1</t>
  </si>
  <si>
    <t>InfDevSpecF1to2</t>
  </si>
  <si>
    <t>InfDevSpecF1to3</t>
  </si>
  <si>
    <t>InfDevTechF1to1</t>
  </si>
  <si>
    <t>InfDevTechF1to2</t>
  </si>
  <si>
    <t>InfDevTechF1to3</t>
  </si>
  <si>
    <t>EITechF1to1</t>
  </si>
  <si>
    <t>EITechF1to2</t>
  </si>
  <si>
    <t>EITechF1to3</t>
  </si>
  <si>
    <t>InfDevConsF1to1</t>
  </si>
  <si>
    <t>InfDevConsF1to2</t>
  </si>
  <si>
    <t>InfDevConsF1to3</t>
  </si>
  <si>
    <t>InfDevConsAF1to1</t>
  </si>
  <si>
    <t>InfDevConsAF1to2</t>
  </si>
  <si>
    <t>InfDevConsAF1to3</t>
  </si>
  <si>
    <t>InfDevAudF1to1</t>
  </si>
  <si>
    <t>InfDevAudF1to2</t>
  </si>
  <si>
    <t>InfDevAudF1to3</t>
  </si>
  <si>
    <t>InfDevMFTF1to1</t>
  </si>
  <si>
    <t>InfDevMFTF1to2</t>
  </si>
  <si>
    <t>InfDevMFTF1to3</t>
  </si>
  <si>
    <t>InfDevRNF1to1</t>
  </si>
  <si>
    <t>InfDevRNF1to2</t>
  </si>
  <si>
    <t>InfDevRNF1to3</t>
  </si>
  <si>
    <t>InfDevLVNF1to1</t>
  </si>
  <si>
    <t>InfDevLVNF1to2</t>
  </si>
  <si>
    <t>InfDevLVNF1to3</t>
  </si>
  <si>
    <t>InfDevDietF1to1</t>
  </si>
  <si>
    <t>InfDevDietF1to2</t>
  </si>
  <si>
    <t>InfDevDietF1to3</t>
  </si>
  <si>
    <t>InfDevSWF1to1</t>
  </si>
  <si>
    <t>InfDevSWF1to2</t>
  </si>
  <si>
    <t>InfDevSWF1to3</t>
  </si>
  <si>
    <t>InfDevPsyF1to1</t>
  </si>
  <si>
    <t>InfDevPsyF1to2</t>
  </si>
  <si>
    <t>InfDevPsyF1to3</t>
  </si>
  <si>
    <t xml:space="preserve">What percentage of the total program budget is this request? For example, you bill 10,000 hours as an agency, and this individual bills 730. IT is 7.3% of your billing hours. You can also base this on dollar ammount or number of clients. </t>
  </si>
  <si>
    <t>This should be a direct field supervisor. Leave blank for things like parent directed services or supplemental staffing if supervision is itemized below</t>
  </si>
  <si>
    <t>Model</t>
  </si>
  <si>
    <t>Per Hour</t>
  </si>
  <si>
    <t>Rate Model</t>
  </si>
  <si>
    <t>Social Security/FICA, Medicare Tax, Federal Unemployment</t>
  </si>
  <si>
    <r>
      <t xml:space="preserve">How many Hours of paid time off does one </t>
    </r>
    <r>
      <rPr>
        <b/>
        <i/>
        <u/>
        <sz val="12"/>
        <color theme="1"/>
        <rFont val="Aptos Narrow"/>
        <family val="2"/>
        <scheme val="minor"/>
      </rPr>
      <t>full-time equivalent (173.33 hours/month)</t>
    </r>
    <r>
      <rPr>
        <i/>
        <sz val="12"/>
        <color theme="1"/>
        <rFont val="Aptos Narrow"/>
        <family val="2"/>
        <scheme val="minor"/>
      </rPr>
      <t xml:space="preserve"> eployee earn in a month?</t>
    </r>
  </si>
  <si>
    <r>
      <t xml:space="preserve">How many hours per month does a </t>
    </r>
    <r>
      <rPr>
        <b/>
        <i/>
        <u/>
        <sz val="12"/>
        <color theme="1"/>
        <rFont val="Aptos Narrow"/>
        <family val="2"/>
        <scheme val="minor"/>
      </rPr>
      <t>full time equivalent</t>
    </r>
    <r>
      <rPr>
        <i/>
        <sz val="12"/>
        <color theme="1"/>
        <rFont val="Aptos Narrow"/>
        <family val="2"/>
        <scheme val="minor"/>
      </rPr>
      <t xml:space="preserve"> employee work, but not bill for their time? Examples would be off-site trainings, travel time to an individual's home, or program set-up time.</t>
    </r>
  </si>
  <si>
    <t>If overtime does not match the baseline, describe the Health or Safety need for the overtime. The Department may approve a rate with this cost removed</t>
  </si>
  <si>
    <t>Reference: B&amp;A Assumptions (as of 01/01/2026)</t>
  </si>
  <si>
    <r>
      <t xml:space="preserve">Enter the wage </t>
    </r>
    <r>
      <rPr>
        <b/>
        <i/>
        <u/>
        <sz val="12"/>
        <color theme="1"/>
        <rFont val="Aptos Narrow"/>
        <family val="2"/>
        <scheme val="minor"/>
      </rPr>
      <t>you pay now</t>
    </r>
    <r>
      <rPr>
        <i/>
        <sz val="12"/>
        <color theme="1"/>
        <rFont val="Aptos Narrow"/>
        <family val="2"/>
        <scheme val="minor"/>
      </rPr>
      <t xml:space="preserve"> under your current rate. This may be different than the B&amp;A  Wage Assumption.  Enter the wage you need to pay on the right</t>
    </r>
  </si>
  <si>
    <t>Parent Coordinated Personal Assistance, OT Rate, 1:1</t>
  </si>
  <si>
    <t>Parent Coordinated Personal Assistance, OT Rate, 1:2</t>
  </si>
  <si>
    <t>Parent Coordinated Personal Assistance, OT Rate, 1:3</t>
  </si>
  <si>
    <t>Parent Coordinated Supported Living, OT Rate, 1:1</t>
  </si>
  <si>
    <t>Parent Coordinated Supported Living, OT Rate, 1:2</t>
  </si>
  <si>
    <t>Parent Coordinated Supported Living, OT Rate, 1:3</t>
  </si>
  <si>
    <t>Behavioral Respite, Direct Service Professional, 1:1</t>
  </si>
  <si>
    <t>Participant-Directed Respite, OT Rate, 1:1</t>
  </si>
  <si>
    <t>Participant-Directed Respite, OT Rate, 1:2</t>
  </si>
  <si>
    <t>Specialized Therapeutic Services, Professional, Center/Facility-Based, 1:1</t>
  </si>
  <si>
    <t>Specialized Therapeutic Services, Professional, Center/Facility-Based, 1:2</t>
  </si>
  <si>
    <t>Specialized Therapeutic Services, Professional, Center/Facility-Based, 1:3</t>
  </si>
  <si>
    <t>Specialized Therapeutic Services, Assistant, Center/Facility-Based, 1:1</t>
  </si>
  <si>
    <t>Specialized Therapeutic Services, Assistant, Center/Facility-Based, 1:2</t>
  </si>
  <si>
    <t>Specialized Therapeutic Services, Assistant, Center/Facility-Based, 1:3</t>
  </si>
  <si>
    <t>Infant Development Program, Early Intervention Technician, Home and Community-Based, 1:1</t>
  </si>
  <si>
    <t>Infant Development Program, Early Intervention Technician, Home and Community-Based, 1:2</t>
  </si>
  <si>
    <t>Infant Development Program, Early Intervention Technician, Home and Community-Based, 1:3</t>
  </si>
  <si>
    <t>Infant Development Program, Registered Dietitian, Home and Community-Based, 1:1</t>
  </si>
  <si>
    <t>Infant Development Program, Registered Dietitian, Home and Community-Based, 1:2</t>
  </si>
  <si>
    <t>Infant Development Program, Registered Dietitian, Home and Community-Based, 1:3</t>
  </si>
  <si>
    <t>Infant Development Program, Early Intervention Specialist, Center/Facility-Based, 1:1</t>
  </si>
  <si>
    <t>Infant Development Program, Early Intervention Specialist, Center/Facility-Based, 1:2</t>
  </si>
  <si>
    <t>Infant Development Program, Early Intervention Specialist, Center/Facility-Based, 1:3</t>
  </si>
  <si>
    <t>Infant Development Program, Early Intervention Assistant, Center/Facility-Based, 1:1</t>
  </si>
  <si>
    <t>Infant Development Program, Early Intervention Assistant, Center/Facility-Based, 1:2</t>
  </si>
  <si>
    <t>Infant Development Program, Early Intervention Assistant, Center/Facility-Based, 1:3</t>
  </si>
  <si>
    <t>Infant Development Program, Early Intervention Technician, Center/Facility-Based, 1:1</t>
  </si>
  <si>
    <t>Infant Development Program, Early Intervention Technician, Center/Facility-Based, 1:2</t>
  </si>
  <si>
    <t>Infant Development Program, Early Intervention Technician, Center/Facility-Based, 1:3</t>
  </si>
  <si>
    <t>Infant Development Program, PT/OT/SLP, Center/Facility-Based, 1:1</t>
  </si>
  <si>
    <t>Infant Development Program, PT/OT/SLP, Center/Facility-Based, 1:2</t>
  </si>
  <si>
    <t>Infant Development Program, PT/OT/SLP, Center/Facility-Based, 1:3</t>
  </si>
  <si>
    <t>Infant Development Program, PT/OT/SLP Assistant, Center/Facility-Based, 1:1</t>
  </si>
  <si>
    <t>Infant Development Program, PT/OT/SLP Assistant, Center/Facility-Based, 1:2</t>
  </si>
  <si>
    <t>Infant Development Program, PT/OT/SLP Assistant, Center/Facility-Based, 1:3</t>
  </si>
  <si>
    <t>Infant Development Program, Audiologist, Center/Facility-Based, 1:1</t>
  </si>
  <si>
    <t>Infant Development Program, Audiologist, Center/Facility-Based, 1:2</t>
  </si>
  <si>
    <t>Infant Development Program, Audiologist, Center/Facility-Based, 1:3</t>
  </si>
  <si>
    <t>Infant Development Program, Family Therapist, Center/Facility-Based, 1:1</t>
  </si>
  <si>
    <t>Infant Development Program, Family Therapist, Center/Facility-Based, 1:2</t>
  </si>
  <si>
    <t>Infant Development Program, Family Therapist, Center/Facility-Based, 1:3</t>
  </si>
  <si>
    <t>Infant Development Program, Registered Nurse, Center/Facility-Based, 1:1</t>
  </si>
  <si>
    <t>Infant Development Program, Registered Nurse, Center/Facility-Based, 1:2</t>
  </si>
  <si>
    <t>Infant Development Program, Registered Nurse, Center/Facility-Based, 1:3</t>
  </si>
  <si>
    <t>Infant Development Program, Licensed Vocational Nurse, Center/Facility-Based, 1:1</t>
  </si>
  <si>
    <t>Infant Development Program, Licensed Vocational Nurse, Center/Facility-Based, 1:2</t>
  </si>
  <si>
    <t>Infant Development Program, Licensed Vocational Nurse, Center/Facility-Based, 1:3</t>
  </si>
  <si>
    <t>Infant Development Program, Registered Dietitian, Center/Facility-Based, 1:1</t>
  </si>
  <si>
    <t>Infant Development Program, Registered Dietitian, Center/Facility-Based, 1:2</t>
  </si>
  <si>
    <t>Infant Development Program, Registered Dietitian, Center/Facility-Based, 1:3</t>
  </si>
  <si>
    <t>Infant Development Program, Social Worker, Center/Facility-Based, 1:1</t>
  </si>
  <si>
    <t>Infant Development Program, Social Worker, Center/Facility-Based, 1:2</t>
  </si>
  <si>
    <t>Infant Development Program, Social Worker, Center/Facility-Based, 1:3</t>
  </si>
  <si>
    <t>Infant Development Program, Psychologist, Center/Facility-Based, 1:1</t>
  </si>
  <si>
    <t>Infant Development Program, Psychologist, Center/Facility-Based, 1:2</t>
  </si>
  <si>
    <t>Infant Development Program, Psychologist, Center/Facility-Based, 1:3</t>
  </si>
  <si>
    <t>Infant Development Specialist, 1:1</t>
  </si>
  <si>
    <t>Respite Service - Family Member</t>
  </si>
  <si>
    <t>In-Home Respite Worker</t>
  </si>
  <si>
    <t>Self-Directed Support Services</t>
  </si>
  <si>
    <t>ASL Training and Support</t>
  </si>
  <si>
    <t>Coordinated Career Pathways - Career Pathway Navigator</t>
  </si>
  <si>
    <t>Coordinated Career Pathways - Customized Employment</t>
  </si>
  <si>
    <t>805</t>
  </si>
  <si>
    <t>956</t>
  </si>
  <si>
    <t>644</t>
  </si>
  <si>
    <t>099</t>
  </si>
  <si>
    <t>420</t>
  </si>
  <si>
    <t>864</t>
  </si>
  <si>
    <t>862</t>
  </si>
  <si>
    <t>BehRespite</t>
  </si>
  <si>
    <t>Wage</t>
  </si>
  <si>
    <t>Travel</t>
  </si>
  <si>
    <t>Commercial</t>
  </si>
  <si>
    <t>InfDevSpec</t>
  </si>
  <si>
    <t>SDSupp</t>
  </si>
  <si>
    <t>ASL</t>
  </si>
  <si>
    <t>CareerPath</t>
  </si>
  <si>
    <t>CustomEmp</t>
  </si>
  <si>
    <t>CFS</t>
  </si>
  <si>
    <t>Coordinated Family Supports</t>
  </si>
  <si>
    <t>076</t>
  </si>
  <si>
    <t>531 (SUBCODE TDS)</t>
  </si>
  <si>
    <t>Final Rate (before "Other" costs):</t>
  </si>
  <si>
    <t>Supported Employment, Job Development</t>
  </si>
  <si>
    <t>Supported Employment, Job Coaching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</si>
</sst>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33" x14ac:knownFonts="1"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name val="MS Sans Serif"/>
      <family val="2"/>
    </font>
    <font>
      <b/>
      <u/>
      <sz val="16"/>
      <color theme="1"/>
      <name val="Aptos Narrow"/>
      <family val="2"/>
      <scheme val="minor"/>
    </font>
    <font>
      <b/>
      <u/>
      <sz val="24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  <font>
      <sz val="10"/>
      <color theme="1"/>
      <name val="Times New Roman"/>
      <family val="2"/>
    </font>
    <font>
      <sz val="20"/>
      <name val="Times New Roman"/>
      <family val="1"/>
    </font>
    <font>
      <sz val="16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u/>
      <sz val="16"/>
      <color theme="1"/>
      <name val="Aptos Narrow"/>
      <family val="2"/>
      <scheme val="minor"/>
    </font>
    <font>
      <sz val="20"/>
      <name val="Aptos Narrow"/>
      <family val="2"/>
      <scheme val="minor"/>
    </font>
    <font>
      <sz val="16"/>
      <name val="Aptos Narrow"/>
      <family val="2"/>
      <scheme val="minor"/>
    </font>
    <font>
      <b/>
      <u/>
      <sz val="16"/>
      <name val="Aptos Narrow"/>
      <family val="2"/>
      <scheme val="minor"/>
    </font>
    <font>
      <i/>
      <sz val="10"/>
      <name val="Aptos Narrow"/>
      <family val="2"/>
      <scheme val="minor"/>
    </font>
    <font>
      <b/>
      <sz val="16"/>
      <name val="Aptos Narrow"/>
      <family val="2"/>
      <scheme val="minor"/>
    </font>
    <font>
      <b/>
      <u/>
      <sz val="16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i/>
      <u/>
      <sz val="12"/>
      <color theme="1"/>
      <name val="Aptos Narrow"/>
      <family val="2"/>
      <scheme val="minor"/>
    </font>
    <font>
      <i/>
      <sz val="16"/>
      <name val="Aptos Narrow"/>
      <family val="2"/>
      <scheme val="minor"/>
    </font>
    <font>
      <b/>
      <i/>
      <u/>
      <sz val="16"/>
      <name val="Aptos Narrow"/>
      <family val="2"/>
      <scheme val="minor"/>
    </font>
    <font>
      <i/>
      <sz val="20"/>
      <name val="Times New Roman"/>
      <family val="1"/>
    </font>
    <font>
      <i/>
      <u/>
      <sz val="16"/>
      <name val="Aptos Narrow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9" fontId="9" fillId="0" borderId="0" applyFont="0" applyFill="0" applyBorder="0" applyAlignment="0" applyProtection="0"/>
    <xf numFmtId="0" fontId="9" fillId="0" borderId="0"/>
    <xf numFmtId="9" fontId="11" fillId="0" borderId="0" applyFont="0" applyFill="0" applyBorder="0" applyAlignment="0" applyProtection="0"/>
    <xf numFmtId="0" fontId="12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31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49" fontId="0" fillId="0" borderId="0" xfId="0" quotePrefix="1" applyNumberFormat="1"/>
    <xf numFmtId="49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3" xfId="0" applyBorder="1"/>
    <xf numFmtId="0" fontId="0" fillId="0" borderId="16" xfId="0" applyBorder="1"/>
    <xf numFmtId="164" fontId="0" fillId="0" borderId="17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5" borderId="15" xfId="0" applyNumberFormat="1" applyFill="1" applyBorder="1" applyAlignment="1" applyProtection="1">
      <alignment horizontal="center"/>
      <protection locked="0"/>
    </xf>
    <xf numFmtId="164" fontId="6" fillId="3" borderId="20" xfId="0" applyNumberFormat="1" applyFont="1" applyFill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16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vertical="center"/>
    </xf>
    <xf numFmtId="2" fontId="0" fillId="5" borderId="12" xfId="4" applyNumberFormat="1" applyFont="1" applyFill="1" applyBorder="1" applyAlignment="1" applyProtection="1">
      <alignment horizontal="center"/>
      <protection locked="0"/>
    </xf>
    <xf numFmtId="164" fontId="2" fillId="0" borderId="20" xfId="0" applyNumberFormat="1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164" fontId="0" fillId="0" borderId="18" xfId="0" applyNumberFormat="1" applyBorder="1" applyAlignment="1">
      <alignment horizontal="center"/>
    </xf>
    <xf numFmtId="0" fontId="8" fillId="0" borderId="0" xfId="0" applyFont="1"/>
    <xf numFmtId="2" fontId="0" fillId="0" borderId="15" xfId="0" applyNumberFormat="1" applyBorder="1" applyAlignment="1">
      <alignment horizontal="center"/>
    </xf>
    <xf numFmtId="2" fontId="0" fillId="5" borderId="15" xfId="0" applyNumberFormat="1" applyFill="1" applyBorder="1" applyAlignment="1" applyProtection="1">
      <alignment horizontal="center"/>
      <protection locked="0"/>
    </xf>
    <xf numFmtId="0" fontId="0" fillId="0" borderId="0" xfId="0" quotePrefix="1"/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4" fontId="6" fillId="3" borderId="33" xfId="0" applyNumberFormat="1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164" fontId="6" fillId="3" borderId="20" xfId="4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0" fillId="5" borderId="13" xfId="0" applyNumberFormat="1" applyFill="1" applyBorder="1" applyAlignment="1" applyProtection="1">
      <alignment horizontal="center"/>
      <protection locked="0"/>
    </xf>
    <xf numFmtId="10" fontId="0" fillId="0" borderId="16" xfId="0" applyNumberFormat="1" applyBorder="1" applyAlignment="1">
      <alignment horizontal="center"/>
    </xf>
    <xf numFmtId="10" fontId="0" fillId="5" borderId="16" xfId="0" applyNumberFormat="1" applyFill="1" applyBorder="1" applyAlignment="1" applyProtection="1">
      <alignment horizontal="center"/>
      <protection locked="0"/>
    </xf>
    <xf numFmtId="2" fontId="0" fillId="5" borderId="16" xfId="0" applyNumberForma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Protection="1">
      <protection locked="0"/>
    </xf>
    <xf numFmtId="49" fontId="0" fillId="0" borderId="0" xfId="0" quotePrefix="1" applyNumberFormat="1" applyProtection="1">
      <protection locked="0"/>
    </xf>
    <xf numFmtId="0" fontId="0" fillId="0" borderId="18" xfId="0" applyBorder="1"/>
    <xf numFmtId="164" fontId="0" fillId="4" borderId="14" xfId="0" applyNumberFormat="1" applyFill="1" applyBorder="1" applyAlignment="1" applyProtection="1">
      <alignment horizontal="center"/>
      <protection locked="0"/>
    </xf>
    <xf numFmtId="10" fontId="0" fillId="0" borderId="12" xfId="0" applyNumberFormat="1" applyBorder="1" applyAlignment="1">
      <alignment horizontal="center"/>
    </xf>
    <xf numFmtId="10" fontId="0" fillId="4" borderId="12" xfId="0" applyNumberFormat="1" applyFill="1" applyBorder="1" applyAlignment="1" applyProtection="1">
      <alignment horizontal="center"/>
      <protection locked="0"/>
    </xf>
    <xf numFmtId="164" fontId="0" fillId="4" borderId="12" xfId="0" applyNumberFormat="1" applyFill="1" applyBorder="1" applyAlignment="1" applyProtection="1">
      <alignment horizontal="center"/>
      <protection locked="0"/>
    </xf>
    <xf numFmtId="9" fontId="0" fillId="4" borderId="12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1" xfId="0" applyBorder="1"/>
    <xf numFmtId="2" fontId="0" fillId="0" borderId="32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2" fontId="0" fillId="5" borderId="12" xfId="0" applyNumberFormat="1" applyFill="1" applyBorder="1" applyAlignment="1" applyProtection="1">
      <alignment horizontal="center"/>
      <protection locked="0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5" borderId="13" xfId="0" applyFill="1" applyBorder="1" applyProtection="1">
      <protection locked="0"/>
    </xf>
    <xf numFmtId="164" fontId="0" fillId="5" borderId="14" xfId="0" applyNumberFormat="1" applyFill="1" applyBorder="1" applyAlignment="1" applyProtection="1">
      <alignment horizontal="center"/>
      <protection locked="0"/>
    </xf>
    <xf numFmtId="0" fontId="0" fillId="5" borderId="16" xfId="0" applyFill="1" applyBorder="1" applyProtection="1">
      <protection locked="0"/>
    </xf>
    <xf numFmtId="164" fontId="0" fillId="5" borderId="12" xfId="0" applyNumberFormat="1" applyFill="1" applyBorder="1" applyAlignment="1" applyProtection="1">
      <alignment horizontal="center"/>
      <protection locked="0"/>
    </xf>
    <xf numFmtId="164" fontId="0" fillId="5" borderId="17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14" xfId="0" applyBorder="1" applyAlignment="1">
      <alignment horizontal="center"/>
    </xf>
    <xf numFmtId="0" fontId="0" fillId="0" borderId="25" xfId="0" applyBorder="1"/>
    <xf numFmtId="10" fontId="0" fillId="5" borderId="12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26" xfId="0" applyBorder="1"/>
    <xf numFmtId="0" fontId="0" fillId="0" borderId="19" xfId="0" applyBorder="1" applyAlignment="1">
      <alignment horizontal="center"/>
    </xf>
    <xf numFmtId="0" fontId="18" fillId="0" borderId="0" xfId="1" applyFont="1" applyAlignment="1">
      <alignment horizontal="center" vertical="center" textRotation="90" wrapText="1"/>
    </xf>
    <xf numFmtId="164" fontId="0" fillId="0" borderId="14" xfId="0" applyNumberFormat="1" applyBorder="1" applyAlignment="1">
      <alignment horizontal="center"/>
    </xf>
    <xf numFmtId="0" fontId="19" fillId="0" borderId="0" xfId="0" applyFont="1"/>
    <xf numFmtId="164" fontId="0" fillId="0" borderId="0" xfId="0" quotePrefix="1" applyNumberFormat="1"/>
    <xf numFmtId="164" fontId="0" fillId="0" borderId="47" xfId="0" applyNumberForma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0" fontId="20" fillId="0" borderId="0" xfId="0" applyFont="1"/>
    <xf numFmtId="49" fontId="6" fillId="0" borderId="0" xfId="0" applyNumberFormat="1" applyFont="1"/>
    <xf numFmtId="164" fontId="21" fillId="0" borderId="0" xfId="0" applyNumberFormat="1" applyFont="1" applyAlignment="1">
      <alignment horizontal="center"/>
    </xf>
    <xf numFmtId="0" fontId="2" fillId="0" borderId="0" xfId="0" applyFont="1"/>
    <xf numFmtId="9" fontId="0" fillId="0" borderId="16" xfId="0" applyNumberFormat="1" applyBorder="1" applyAlignment="1">
      <alignment horizontal="center"/>
    </xf>
    <xf numFmtId="0" fontId="19" fillId="0" borderId="18" xfId="0" applyFont="1" applyBorder="1"/>
    <xf numFmtId="0" fontId="19" fillId="0" borderId="0" xfId="0" applyFont="1" applyAlignment="1">
      <alignment horizontal="center"/>
    </xf>
    <xf numFmtId="164" fontId="22" fillId="3" borderId="49" xfId="0" applyNumberFormat="1" applyFont="1" applyFill="1" applyBorder="1" applyAlignment="1">
      <alignment horizontal="center"/>
    </xf>
    <xf numFmtId="164" fontId="2" fillId="3" borderId="20" xfId="0" applyNumberFormat="1" applyFont="1" applyFill="1" applyBorder="1" applyAlignment="1">
      <alignment horizontal="center"/>
    </xf>
    <xf numFmtId="10" fontId="0" fillId="5" borderId="40" xfId="0" applyNumberFormat="1" applyFill="1" applyBorder="1" applyAlignment="1" applyProtection="1">
      <alignment horizontal="center"/>
      <protection locked="0"/>
    </xf>
    <xf numFmtId="10" fontId="6" fillId="0" borderId="0" xfId="0" applyNumberFormat="1" applyFont="1" applyAlignment="1">
      <alignment horizontal="center"/>
    </xf>
    <xf numFmtId="164" fontId="0" fillId="0" borderId="22" xfId="0" applyNumberForma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0" fillId="4" borderId="21" xfId="0" applyNumberFormat="1" applyFill="1" applyBorder="1" applyAlignment="1" applyProtection="1">
      <alignment horizontal="center"/>
      <protection locked="0"/>
    </xf>
    <xf numFmtId="164" fontId="2" fillId="0" borderId="23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2" fontId="0" fillId="0" borderId="0" xfId="0" applyNumberFormat="1"/>
    <xf numFmtId="10" fontId="0" fillId="0" borderId="0" xfId="0" applyNumberFormat="1"/>
    <xf numFmtId="164" fontId="19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64" fontId="25" fillId="0" borderId="0" xfId="0" applyNumberFormat="1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/>
    <xf numFmtId="0" fontId="22" fillId="0" borderId="0" xfId="0" applyFont="1"/>
    <xf numFmtId="0" fontId="10" fillId="0" borderId="53" xfId="1" applyFont="1" applyBorder="1" applyAlignment="1">
      <alignment vertical="center" textRotation="90" wrapText="1"/>
    </xf>
    <xf numFmtId="0" fontId="19" fillId="0" borderId="54" xfId="0" applyFont="1" applyBorder="1"/>
    <xf numFmtId="164" fontId="19" fillId="0" borderId="54" xfId="0" applyNumberFormat="1" applyFont="1" applyBorder="1" applyAlignment="1">
      <alignment horizontal="center"/>
    </xf>
    <xf numFmtId="164" fontId="22" fillId="0" borderId="55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0" fillId="0" borderId="23" xfId="0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3" borderId="56" xfId="0" applyFont="1" applyFill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164" fontId="27" fillId="0" borderId="59" xfId="0" applyNumberFormat="1" applyFont="1" applyBorder="1" applyAlignment="1">
      <alignment horizontal="center"/>
    </xf>
    <xf numFmtId="164" fontId="27" fillId="0" borderId="60" xfId="0" applyNumberFormat="1" applyFont="1" applyBorder="1" applyAlignment="1">
      <alignment horizontal="center"/>
    </xf>
    <xf numFmtId="10" fontId="27" fillId="0" borderId="12" xfId="0" applyNumberFormat="1" applyFont="1" applyBorder="1" applyAlignment="1">
      <alignment horizontal="center"/>
    </xf>
    <xf numFmtId="164" fontId="27" fillId="0" borderId="61" xfId="0" applyNumberFormat="1" applyFont="1" applyBorder="1" applyAlignment="1">
      <alignment horizontal="center"/>
    </xf>
    <xf numFmtId="2" fontId="27" fillId="0" borderId="12" xfId="0" applyNumberFormat="1" applyFont="1" applyBorder="1" applyAlignment="1">
      <alignment horizontal="center"/>
    </xf>
    <xf numFmtId="9" fontId="27" fillId="0" borderId="62" xfId="0" applyNumberFormat="1" applyFont="1" applyBorder="1" applyAlignment="1">
      <alignment horizontal="center"/>
    </xf>
    <xf numFmtId="164" fontId="27" fillId="0" borderId="63" xfId="0" applyNumberFormat="1" applyFont="1" applyBorder="1" applyAlignment="1">
      <alignment horizontal="center"/>
    </xf>
    <xf numFmtId="0" fontId="27" fillId="0" borderId="67" xfId="0" applyFont="1" applyBorder="1"/>
    <xf numFmtId="0" fontId="27" fillId="0" borderId="25" xfId="0" applyFont="1" applyBorder="1"/>
    <xf numFmtId="0" fontId="27" fillId="0" borderId="68" xfId="0" applyFont="1" applyBorder="1"/>
    <xf numFmtId="0" fontId="30" fillId="0" borderId="0" xfId="0" applyFont="1" applyAlignment="1">
      <alignment horizontal="center"/>
    </xf>
    <xf numFmtId="9" fontId="0" fillId="5" borderId="22" xfId="4" applyFont="1" applyFill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0" fontId="19" fillId="0" borderId="0" xfId="0" applyNumberFormat="1" applyFont="1"/>
    <xf numFmtId="9" fontId="32" fillId="0" borderId="0" xfId="7" applyNumberFormat="1" applyFont="1"/>
    <xf numFmtId="0" fontId="32" fillId="0" borderId="0" xfId="7" applyFont="1" applyAlignment="1">
      <alignment horizontal="center"/>
    </xf>
    <xf numFmtId="10" fontId="0" fillId="0" borderId="0" xfId="4" applyNumberFormat="1" applyFont="1"/>
    <xf numFmtId="0" fontId="17" fillId="0" borderId="6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18" fillId="0" borderId="34" xfId="1" applyFont="1" applyBorder="1" applyAlignment="1">
      <alignment horizontal="center" vertical="center" textRotation="90" wrapText="1"/>
    </xf>
    <xf numFmtId="0" fontId="18" fillId="0" borderId="35" xfId="1" applyFont="1" applyBorder="1" applyAlignment="1">
      <alignment horizontal="center" vertical="center" textRotation="90" wrapText="1"/>
    </xf>
    <xf numFmtId="0" fontId="18" fillId="0" borderId="36" xfId="1" applyFont="1" applyBorder="1" applyAlignment="1">
      <alignment horizontal="center" vertical="center" textRotation="90" wrapText="1"/>
    </xf>
    <xf numFmtId="0" fontId="18" fillId="0" borderId="9" xfId="1" applyFont="1" applyBorder="1" applyAlignment="1">
      <alignment horizontal="center" vertical="center" textRotation="90" wrapText="1"/>
    </xf>
    <xf numFmtId="0" fontId="18" fillId="0" borderId="10" xfId="1" applyFont="1" applyBorder="1" applyAlignment="1">
      <alignment horizontal="center" vertical="center" textRotation="90" wrapText="1"/>
    </xf>
    <xf numFmtId="0" fontId="18" fillId="0" borderId="11" xfId="1" applyFont="1" applyBorder="1" applyAlignment="1">
      <alignment horizontal="center" vertical="center" textRotation="90" wrapText="1"/>
    </xf>
    <xf numFmtId="0" fontId="18" fillId="0" borderId="1" xfId="1" applyFont="1" applyBorder="1" applyAlignment="1">
      <alignment horizontal="center" vertical="center" textRotation="90" wrapText="1"/>
    </xf>
    <xf numFmtId="0" fontId="18" fillId="0" borderId="3" xfId="1" applyFont="1" applyBorder="1" applyAlignment="1">
      <alignment horizontal="center" vertical="center" textRotation="90" wrapText="1"/>
    </xf>
    <xf numFmtId="0" fontId="18" fillId="0" borderId="4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4" borderId="28" xfId="0" applyNumberFormat="1" applyFill="1" applyBorder="1" applyAlignment="1" applyProtection="1">
      <alignment horizontal="center"/>
      <protection locked="0"/>
    </xf>
    <xf numFmtId="164" fontId="0" fillId="4" borderId="29" xfId="0" applyNumberFormat="1" applyFill="1" applyBorder="1" applyAlignment="1" applyProtection="1">
      <alignment horizontal="center"/>
      <protection locked="0"/>
    </xf>
    <xf numFmtId="0" fontId="16" fillId="0" borderId="4" xfId="6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2" fontId="0" fillId="4" borderId="43" xfId="0" applyNumberFormat="1" applyFill="1" applyBorder="1" applyAlignment="1" applyProtection="1">
      <alignment horizontal="center"/>
      <protection locked="0"/>
    </xf>
    <xf numFmtId="0" fontId="0" fillId="4" borderId="44" xfId="0" applyFill="1" applyBorder="1" applyAlignment="1" applyProtection="1">
      <alignment horizontal="center"/>
      <protection locked="0"/>
    </xf>
    <xf numFmtId="0" fontId="0" fillId="0" borderId="28" xfId="0" quotePrefix="1" applyBorder="1" applyAlignment="1">
      <alignment horizontal="center"/>
    </xf>
    <xf numFmtId="0" fontId="0" fillId="0" borderId="29" xfId="0" quotePrefix="1" applyBorder="1" applyAlignment="1">
      <alignment horizontal="center"/>
    </xf>
    <xf numFmtId="164" fontId="0" fillId="0" borderId="28" xfId="0" quotePrefix="1" applyNumberFormat="1" applyBorder="1" applyAlignment="1">
      <alignment horizontal="center"/>
    </xf>
    <xf numFmtId="164" fontId="0" fillId="0" borderId="29" xfId="0" quotePrefix="1" applyNumberForma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5" borderId="28" xfId="0" applyFill="1" applyBorder="1" applyAlignment="1" applyProtection="1">
      <alignment horizontal="center"/>
      <protection locked="0"/>
    </xf>
    <xf numFmtId="0" fontId="0" fillId="5" borderId="29" xfId="0" applyFill="1" applyBorder="1" applyAlignment="1" applyProtection="1">
      <alignment horizontal="center"/>
      <protection locked="0"/>
    </xf>
    <xf numFmtId="0" fontId="0" fillId="5" borderId="28" xfId="0" quotePrefix="1" applyFill="1" applyBorder="1" applyAlignment="1" applyProtection="1">
      <alignment horizontal="center"/>
      <protection locked="0"/>
    </xf>
    <xf numFmtId="0" fontId="0" fillId="5" borderId="29" xfId="0" quotePrefix="1" applyFill="1" applyBorder="1" applyAlignment="1" applyProtection="1">
      <alignment horizontal="center"/>
      <protection locked="0"/>
    </xf>
    <xf numFmtId="0" fontId="0" fillId="5" borderId="27" xfId="0" applyFill="1" applyBorder="1" applyAlignment="1" applyProtection="1">
      <alignment horizontal="center"/>
      <protection locked="0"/>
    </xf>
    <xf numFmtId="0" fontId="0" fillId="5" borderId="30" xfId="0" applyFill="1" applyBorder="1" applyAlignment="1" applyProtection="1">
      <alignment horizontal="center"/>
      <protection locked="0"/>
    </xf>
    <xf numFmtId="0" fontId="27" fillId="0" borderId="64" xfId="0" applyFont="1" applyBorder="1" applyAlignment="1">
      <alignment horizontal="center"/>
    </xf>
    <xf numFmtId="0" fontId="27" fillId="0" borderId="65" xfId="0" applyFont="1" applyBorder="1" applyAlignment="1">
      <alignment horizontal="center"/>
    </xf>
    <xf numFmtId="0" fontId="27" fillId="0" borderId="66" xfId="0" applyFont="1" applyBorder="1" applyAlignment="1">
      <alignment horizontal="center"/>
    </xf>
    <xf numFmtId="0" fontId="0" fillId="0" borderId="6" xfId="0" applyBorder="1" applyAlignment="1">
      <alignment horizontal="left" vertical="center" wrapText="1" indent="2"/>
    </xf>
    <xf numFmtId="0" fontId="6" fillId="0" borderId="7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2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5" borderId="45" xfId="0" applyFill="1" applyBorder="1" applyAlignment="1" applyProtection="1">
      <alignment horizontal="center" vertical="top" wrapText="1"/>
      <protection locked="0"/>
    </xf>
    <xf numFmtId="0" fontId="0" fillId="5" borderId="37" xfId="0" applyFill="1" applyBorder="1" applyAlignment="1" applyProtection="1">
      <alignment horizontal="center" vertical="top" wrapText="1"/>
      <protection locked="0"/>
    </xf>
    <xf numFmtId="0" fontId="0" fillId="5" borderId="38" xfId="0" applyFill="1" applyBorder="1" applyAlignment="1" applyProtection="1">
      <alignment horizontal="center" vertical="top" wrapText="1"/>
      <protection locked="0"/>
    </xf>
    <xf numFmtId="0" fontId="0" fillId="5" borderId="16" xfId="0" applyFill="1" applyBorder="1" applyAlignment="1" applyProtection="1">
      <alignment horizontal="center" vertical="top" wrapText="1"/>
      <protection locked="0"/>
    </xf>
    <xf numFmtId="0" fontId="0" fillId="5" borderId="12" xfId="0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0" fillId="5" borderId="19" xfId="0" applyFill="1" applyBorder="1" applyAlignment="1" applyProtection="1">
      <alignment horizontal="center" vertical="top" wrapText="1"/>
      <protection locked="0"/>
    </xf>
    <xf numFmtId="0" fontId="0" fillId="5" borderId="20" xfId="0" applyFill="1" applyBorder="1" applyAlignment="1" applyProtection="1">
      <alignment horizontal="center" vertical="top" wrapText="1"/>
      <protection locked="0"/>
    </xf>
    <xf numFmtId="0" fontId="10" fillId="0" borderId="21" xfId="1" applyFont="1" applyBorder="1" applyAlignment="1">
      <alignment horizontal="center" vertical="center" textRotation="90" wrapText="1"/>
    </xf>
    <xf numFmtId="0" fontId="10" fillId="0" borderId="22" xfId="1" applyFont="1" applyBorder="1" applyAlignment="1">
      <alignment horizontal="center" vertical="center" textRotation="90" wrapText="1"/>
    </xf>
    <xf numFmtId="0" fontId="10" fillId="0" borderId="23" xfId="1" applyFont="1" applyBorder="1" applyAlignment="1">
      <alignment horizontal="center" vertical="center" textRotation="90" wrapText="1"/>
    </xf>
    <xf numFmtId="0" fontId="29" fillId="0" borderId="69" xfId="1" applyFont="1" applyBorder="1" applyAlignment="1">
      <alignment horizontal="center" vertical="center" textRotation="90" wrapText="1"/>
    </xf>
    <xf numFmtId="0" fontId="29" fillId="0" borderId="52" xfId="1" applyFont="1" applyBorder="1" applyAlignment="1">
      <alignment horizontal="center" vertical="center" textRotation="90" wrapText="1"/>
    </xf>
    <xf numFmtId="0" fontId="29" fillId="0" borderId="51" xfId="1" applyFont="1" applyBorder="1" applyAlignment="1">
      <alignment horizontal="center" vertical="center" textRotation="90" wrapText="1"/>
    </xf>
    <xf numFmtId="0" fontId="28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0" fillId="5" borderId="14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7" xfId="0" applyFill="1" applyBorder="1" applyAlignment="1" applyProtection="1">
      <alignment horizontal="center"/>
      <protection locked="0"/>
    </xf>
    <xf numFmtId="0" fontId="0" fillId="5" borderId="12" xfId="0" quotePrefix="1" applyFill="1" applyBorder="1" applyAlignment="1" applyProtection="1">
      <alignment horizontal="center"/>
      <protection locked="0"/>
    </xf>
    <xf numFmtId="0" fontId="0" fillId="5" borderId="17" xfId="0" quotePrefix="1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9" xfId="0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17" xfId="0" applyNumberFormat="1" applyFill="1" applyBorder="1" applyAlignment="1">
      <alignment horizontal="center"/>
    </xf>
    <xf numFmtId="164" fontId="19" fillId="5" borderId="19" xfId="0" applyNumberFormat="1" applyFont="1" applyFill="1" applyBorder="1" applyAlignment="1" applyProtection="1">
      <alignment horizontal="center"/>
      <protection locked="0"/>
    </xf>
    <xf numFmtId="164" fontId="19" fillId="5" borderId="20" xfId="0" applyNumberFormat="1" applyFont="1" applyFill="1" applyBorder="1" applyAlignment="1" applyProtection="1">
      <alignment horizontal="center"/>
      <protection locked="0"/>
    </xf>
    <xf numFmtId="0" fontId="10" fillId="0" borderId="34" xfId="1" applyFont="1" applyBorder="1" applyAlignment="1">
      <alignment horizontal="center" vertical="center" textRotation="90" wrapText="1"/>
    </xf>
    <xf numFmtId="0" fontId="10" fillId="0" borderId="35" xfId="1" applyFont="1" applyBorder="1" applyAlignment="1">
      <alignment horizontal="center" vertical="center" textRotation="90" wrapText="1"/>
    </xf>
    <xf numFmtId="0" fontId="10" fillId="0" borderId="36" xfId="1" applyFont="1" applyBorder="1" applyAlignment="1">
      <alignment horizontal="center" vertical="center" textRotation="90" wrapText="1"/>
    </xf>
    <xf numFmtId="0" fontId="0" fillId="5" borderId="1" xfId="0" applyFill="1" applyBorder="1" applyAlignment="1" applyProtection="1">
      <alignment horizontal="left" vertical="top" wrapText="1"/>
      <protection locked="0"/>
    </xf>
    <xf numFmtId="0" fontId="0" fillId="5" borderId="2" xfId="0" applyFill="1" applyBorder="1" applyAlignment="1" applyProtection="1">
      <alignment horizontal="left" vertical="top" wrapText="1"/>
      <protection locked="0"/>
    </xf>
    <xf numFmtId="0" fontId="0" fillId="5" borderId="39" xfId="0" applyFill="1" applyBorder="1" applyAlignment="1" applyProtection="1">
      <alignment horizontal="left" vertical="top" wrapText="1"/>
      <protection locked="0"/>
    </xf>
    <xf numFmtId="0" fontId="0" fillId="5" borderId="3" xfId="0" applyFill="1" applyBorder="1" applyAlignment="1" applyProtection="1">
      <alignment horizontal="left" vertical="top" wrapText="1"/>
      <protection locked="0"/>
    </xf>
    <xf numFmtId="0" fontId="0" fillId="5" borderId="0" xfId="0" applyFill="1" applyAlignment="1" applyProtection="1">
      <alignment horizontal="left" vertical="top" wrapText="1"/>
      <protection locked="0"/>
    </xf>
    <xf numFmtId="0" fontId="0" fillId="5" borderId="41" xfId="0" applyFill="1" applyBorder="1" applyAlignment="1" applyProtection="1">
      <alignment horizontal="left" vertical="top" wrapText="1"/>
      <protection locked="0"/>
    </xf>
    <xf numFmtId="0" fontId="0" fillId="5" borderId="4" xfId="0" applyFill="1" applyBorder="1" applyAlignment="1" applyProtection="1">
      <alignment horizontal="left" vertical="top" wrapText="1"/>
      <protection locked="0"/>
    </xf>
    <xf numFmtId="0" fontId="0" fillId="5" borderId="5" xfId="0" applyFill="1" applyBorder="1" applyAlignment="1" applyProtection="1">
      <alignment horizontal="left" vertical="top" wrapText="1"/>
      <protection locked="0"/>
    </xf>
    <xf numFmtId="0" fontId="0" fillId="5" borderId="42" xfId="0" applyFill="1" applyBorder="1" applyAlignment="1" applyProtection="1">
      <alignment horizontal="left" vertical="top" wrapText="1"/>
      <protection locked="0"/>
    </xf>
  </cellXfs>
  <cellStyles count="13">
    <cellStyle name="Comma 2" xfId="11" xr:uid="{BD2F6861-D5E7-431E-A31B-9C293607E653}"/>
    <cellStyle name="Currency 2" xfId="10" xr:uid="{4D0130BF-5C28-44AE-BD51-4E6B97E915C2}"/>
    <cellStyle name="Currency 2 2" xfId="12" xr:uid="{00DEAF03-05CC-46A8-9A13-1FABCE410B38}"/>
    <cellStyle name="Hyperlink" xfId="6" builtinId="8"/>
    <cellStyle name="Normal" xfId="0" builtinId="0"/>
    <cellStyle name="Normal 11 5" xfId="7" xr:uid="{CAA2AF1D-E5E3-4D3E-AC8F-08AC19BB6ADA}"/>
    <cellStyle name="Normal 2" xfId="3" xr:uid="{B0CAFE5B-1EAB-46B4-AEA9-B114AA955A89}"/>
    <cellStyle name="Normal 3" xfId="5" xr:uid="{3074916E-3156-408B-AC78-E63DF79BCF7B}"/>
    <cellStyle name="Normal 6 2 2 3" xfId="9" xr:uid="{8B12383D-886D-4050-BA80-3A41E372A008}"/>
    <cellStyle name="Normal 8 2 5" xfId="8" xr:uid="{DA1AA2E5-D306-4440-A5AC-646EC8F93E28}"/>
    <cellStyle name="Normal_4 9-01-05 Rate models VALUES_no date" xfId="1" xr:uid="{D11A08B2-0E19-4B44-A94B-B58176DF0B10}"/>
    <cellStyle name="Percent" xfId="4" builtinId="5"/>
    <cellStyle name="Percent 2" xfId="2" xr:uid="{5D94C0EC-24A2-4743-BC59-348F9119B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leginfo.legislature.ca.gov/faces/codes_displaySection.xhtml?sectionNum=4629.7.&amp;lawCode=W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5955-22CF-4113-ACF1-7DA5C3E6D52A}">
  <sheetPr>
    <pageSetUpPr fitToPage="1"/>
  </sheetPr>
  <dimension ref="A1:I55"/>
  <sheetViews>
    <sheetView tabSelected="1" zoomScale="85" zoomScaleNormal="85" workbookViewId="0">
      <selection activeCell="G16" sqref="G16"/>
    </sheetView>
  </sheetViews>
  <sheetFormatPr defaultRowHeight="21" x14ac:dyDescent="0.35"/>
  <cols>
    <col min="2" max="2" width="39.54296875" customWidth="1"/>
    <col min="3" max="4" width="9.7265625" style="1" customWidth="1"/>
    <col min="5" max="5" width="5.36328125" customWidth="1"/>
    <col min="6" max="6" width="29.7265625" customWidth="1"/>
    <col min="7" max="7" width="20.54296875" style="2" customWidth="1"/>
    <col min="8" max="8" width="14.26953125" customWidth="1"/>
  </cols>
  <sheetData>
    <row r="1" spans="1:9" ht="65.25" customHeight="1" thickBot="1" x14ac:dyDescent="0.4">
      <c r="A1" s="175" t="s">
        <v>0</v>
      </c>
      <c r="B1" s="176"/>
      <c r="C1" s="176"/>
      <c r="D1" s="176"/>
      <c r="E1" s="176"/>
      <c r="F1" s="176"/>
      <c r="G1" s="207"/>
    </row>
    <row r="2" spans="1:9" ht="30.4" customHeight="1" x14ac:dyDescent="0.35">
      <c r="A2" s="200" t="s">
        <v>1</v>
      </c>
      <c r="B2" s="8" t="s">
        <v>2</v>
      </c>
      <c r="C2" s="208" t="s">
        <v>31</v>
      </c>
      <c r="D2" s="208"/>
      <c r="E2" s="208"/>
      <c r="F2" s="208"/>
      <c r="G2" s="209"/>
    </row>
    <row r="3" spans="1:9" x14ac:dyDescent="0.35">
      <c r="A3" s="201"/>
      <c r="B3" s="9" t="s">
        <v>4</v>
      </c>
      <c r="C3" s="210"/>
      <c r="D3" s="210"/>
      <c r="E3" s="210"/>
      <c r="F3" s="210"/>
      <c r="G3" s="211"/>
    </row>
    <row r="4" spans="1:9" x14ac:dyDescent="0.35">
      <c r="A4" s="201"/>
      <c r="B4" s="9" t="s">
        <v>5</v>
      </c>
      <c r="C4" s="210"/>
      <c r="D4" s="210"/>
      <c r="E4" s="210"/>
      <c r="F4" s="210"/>
      <c r="G4" s="211"/>
    </row>
    <row r="5" spans="1:9" x14ac:dyDescent="0.35">
      <c r="A5" s="201"/>
      <c r="B5" s="9" t="s">
        <v>6</v>
      </c>
      <c r="C5" s="210"/>
      <c r="D5" s="210"/>
      <c r="E5" s="210"/>
      <c r="F5" s="210"/>
      <c r="G5" s="211"/>
    </row>
    <row r="6" spans="1:9" x14ac:dyDescent="0.35">
      <c r="A6" s="201"/>
      <c r="B6" s="9" t="s">
        <v>94</v>
      </c>
      <c r="C6" s="212" t="s">
        <v>138</v>
      </c>
      <c r="D6" s="212"/>
      <c r="E6" s="212"/>
      <c r="F6" s="212"/>
      <c r="G6" s="213"/>
      <c r="H6" s="29"/>
      <c r="I6" s="30"/>
    </row>
    <row r="7" spans="1:9" x14ac:dyDescent="0.35">
      <c r="A7" s="201"/>
      <c r="B7" s="9" t="s">
        <v>102</v>
      </c>
      <c r="C7" s="214" t="str">
        <f>INDEX(SC!B:B,MATCH(C6,SC!A:A,0))</f>
        <v>062</v>
      </c>
      <c r="D7" s="215"/>
      <c r="E7" s="215"/>
      <c r="F7" s="215"/>
      <c r="G7" s="216"/>
      <c r="H7" s="37"/>
      <c r="I7" s="31"/>
    </row>
    <row r="8" spans="1:9" x14ac:dyDescent="0.35">
      <c r="A8" s="201"/>
      <c r="B8" s="9" t="s">
        <v>101</v>
      </c>
      <c r="C8" s="217">
        <f>INDEX(Rates!B2:Z214, MATCH(C6, Rates!A2:A214, 0), MATCH(C2, Rates!B1:Z1, 0))</f>
        <v>37.1</v>
      </c>
      <c r="D8" s="217"/>
      <c r="E8" s="217"/>
      <c r="F8" s="217"/>
      <c r="G8" s="218"/>
      <c r="H8" s="38"/>
    </row>
    <row r="9" spans="1:9" ht="21.75" thickBot="1" x14ac:dyDescent="0.4">
      <c r="A9" s="202"/>
      <c r="B9" s="88" t="s">
        <v>8</v>
      </c>
      <c r="C9" s="219">
        <f>C8</f>
        <v>37.1</v>
      </c>
      <c r="D9" s="219"/>
      <c r="E9" s="219"/>
      <c r="F9" s="219"/>
      <c r="G9" s="220"/>
      <c r="H9" s="37" t="s">
        <v>108</v>
      </c>
    </row>
    <row r="10" spans="1:9" ht="21.75" thickBot="1" x14ac:dyDescent="0.4">
      <c r="B10" s="5"/>
      <c r="C10" s="6"/>
      <c r="H10" s="38"/>
    </row>
    <row r="11" spans="1:9" ht="21.75" thickBot="1" x14ac:dyDescent="0.4">
      <c r="A11" s="172" t="s">
        <v>32</v>
      </c>
      <c r="B11" s="173"/>
      <c r="C11" s="173"/>
      <c r="D11" s="173"/>
      <c r="E11" s="173"/>
      <c r="F11" s="173"/>
      <c r="G11" s="174"/>
      <c r="H11" s="38"/>
    </row>
    <row r="12" spans="1:9" ht="104.45" customHeight="1" thickBot="1" x14ac:dyDescent="0.4">
      <c r="A12" s="186" t="s">
        <v>124</v>
      </c>
      <c r="B12" s="187"/>
      <c r="C12" s="187"/>
      <c r="D12" s="187"/>
      <c r="E12" s="187"/>
      <c r="F12" s="187"/>
      <c r="G12" s="188"/>
      <c r="H12" s="38"/>
    </row>
    <row r="13" spans="1:9" ht="21.75" thickBot="1" x14ac:dyDescent="0.4">
      <c r="A13" s="189" t="s">
        <v>99</v>
      </c>
      <c r="B13" s="190"/>
      <c r="C13" s="190"/>
      <c r="D13" s="17" t="s">
        <v>103</v>
      </c>
      <c r="E13" s="14"/>
      <c r="F13" s="95" t="s">
        <v>104</v>
      </c>
      <c r="G13" s="15" t="s">
        <v>34</v>
      </c>
      <c r="H13" s="37"/>
    </row>
    <row r="14" spans="1:9" ht="21" customHeight="1" x14ac:dyDescent="0.35">
      <c r="A14" s="146" t="s">
        <v>11</v>
      </c>
      <c r="B14" s="21" t="s">
        <v>12</v>
      </c>
      <c r="C14" s="39"/>
      <c r="D14" s="11">
        <f>C14</f>
        <v>0</v>
      </c>
      <c r="F14" s="96"/>
      <c r="G14" s="11">
        <f t="shared" ref="G14:G19" si="0">F14-D14</f>
        <v>0</v>
      </c>
      <c r="H14" s="37" t="s">
        <v>558</v>
      </c>
      <c r="I14" s="25"/>
    </row>
    <row r="15" spans="1:9" x14ac:dyDescent="0.35">
      <c r="A15" s="147"/>
      <c r="B15" s="22" t="s">
        <v>76</v>
      </c>
      <c r="C15" s="40">
        <v>8.3500000000000005E-2</v>
      </c>
      <c r="D15" s="10">
        <f>C15*C14</f>
        <v>0</v>
      </c>
      <c r="F15" s="94">
        <f>F14*C15</f>
        <v>0</v>
      </c>
      <c r="G15" s="10">
        <f t="shared" si="0"/>
        <v>0</v>
      </c>
      <c r="H15" s="37" t="s">
        <v>553</v>
      </c>
      <c r="I15" s="25"/>
    </row>
    <row r="16" spans="1:9" x14ac:dyDescent="0.35">
      <c r="A16" s="147"/>
      <c r="B16" s="22" t="s">
        <v>36</v>
      </c>
      <c r="C16" s="41"/>
      <c r="D16" s="10">
        <f>C16*C14</f>
        <v>0</v>
      </c>
      <c r="F16" s="94">
        <f>F14*C16</f>
        <v>0</v>
      </c>
      <c r="G16" s="10">
        <f t="shared" si="0"/>
        <v>0</v>
      </c>
      <c r="H16" s="37" t="s">
        <v>80</v>
      </c>
      <c r="I16" s="25"/>
    </row>
    <row r="17" spans="1:9" x14ac:dyDescent="0.35">
      <c r="A17" s="147"/>
      <c r="B17" s="22" t="s">
        <v>77</v>
      </c>
      <c r="C17" s="41"/>
      <c r="D17" s="10">
        <f>C17*C14</f>
        <v>0</v>
      </c>
      <c r="F17" s="94">
        <f>F14*C17</f>
        <v>0</v>
      </c>
      <c r="G17" s="10">
        <f t="shared" si="0"/>
        <v>0</v>
      </c>
      <c r="H17" s="37" t="s">
        <v>81</v>
      </c>
      <c r="I17" s="25"/>
    </row>
    <row r="18" spans="1:9" x14ac:dyDescent="0.35">
      <c r="A18" s="147"/>
      <c r="B18" s="22" t="s">
        <v>78</v>
      </c>
      <c r="C18" s="42"/>
      <c r="D18" s="10">
        <f>SUM(D14:D17)*(C18/173.33)</f>
        <v>0</v>
      </c>
      <c r="F18" s="94">
        <f>SUM(F14:F17)*(C18/173.33)</f>
        <v>0</v>
      </c>
      <c r="G18" s="10">
        <f t="shared" si="0"/>
        <v>0</v>
      </c>
      <c r="H18" s="37" t="s">
        <v>554</v>
      </c>
      <c r="I18" s="25"/>
    </row>
    <row r="19" spans="1:9" x14ac:dyDescent="0.35">
      <c r="A19" s="147"/>
      <c r="B19" s="22" t="s">
        <v>79</v>
      </c>
      <c r="C19" s="42"/>
      <c r="D19" s="10">
        <f>SUM(D14:D17)*(C19/173.33)</f>
        <v>0</v>
      </c>
      <c r="F19" s="94">
        <f>SUM(F14:F17)*(C19/173.33)</f>
        <v>0</v>
      </c>
      <c r="G19" s="10">
        <f t="shared" si="0"/>
        <v>0</v>
      </c>
      <c r="H19" s="37" t="s">
        <v>555</v>
      </c>
      <c r="I19" s="25"/>
    </row>
    <row r="20" spans="1:9" x14ac:dyDescent="0.35">
      <c r="A20" s="147"/>
      <c r="B20" s="22" t="s">
        <v>17</v>
      </c>
      <c r="C20" s="87">
        <f>C47</f>
        <v>0</v>
      </c>
      <c r="D20" s="10">
        <f>SUM(D14:D17)*0.5*C20</f>
        <v>0</v>
      </c>
      <c r="F20" s="132">
        <f>C20</f>
        <v>0</v>
      </c>
      <c r="G20" s="10">
        <f>(SUM(F14:F17)*0.5*F20)-D20</f>
        <v>0</v>
      </c>
      <c r="H20" s="37" t="s">
        <v>556</v>
      </c>
    </row>
    <row r="21" spans="1:9" ht="21.75" thickBot="1" x14ac:dyDescent="0.4">
      <c r="A21" s="148"/>
      <c r="B21" s="23" t="s">
        <v>38</v>
      </c>
      <c r="C21" s="24"/>
      <c r="D21" s="20">
        <f>SUM(D14:D20)</f>
        <v>0</v>
      </c>
      <c r="F21" s="97">
        <f>SUM(F14:F19)+G20</f>
        <v>0</v>
      </c>
      <c r="G21" s="20">
        <f>F21-D21</f>
        <v>0</v>
      </c>
    </row>
    <row r="22" spans="1:9" ht="21.75" thickBot="1" x14ac:dyDescent="0.4"/>
    <row r="23" spans="1:9" ht="21" customHeight="1" thickBot="1" x14ac:dyDescent="0.4">
      <c r="A23" s="221" t="s">
        <v>123</v>
      </c>
      <c r="B23" s="172" t="s">
        <v>100</v>
      </c>
      <c r="C23" s="173"/>
      <c r="D23" s="174"/>
      <c r="F23" s="98" t="s">
        <v>82</v>
      </c>
      <c r="G23" s="26" t="str">
        <f>INDEX(Rates!W:W,MATCH(C6,Rates!A:A,0))</f>
        <v>1:1</v>
      </c>
    </row>
    <row r="24" spans="1:9" ht="21.75" thickBot="1" x14ac:dyDescent="0.4">
      <c r="A24" s="222"/>
      <c r="B24" s="224"/>
      <c r="C24" s="225"/>
      <c r="D24" s="226"/>
      <c r="F24" s="116" t="s">
        <v>83</v>
      </c>
      <c r="G24" s="16">
        <f>G21/INDEX(Drops!B:B,MATCH(G23,Drops!A:A,0))</f>
        <v>0</v>
      </c>
    </row>
    <row r="25" spans="1:9" ht="21.75" thickBot="1" x14ac:dyDescent="0.4">
      <c r="A25" s="222"/>
      <c r="B25" s="227"/>
      <c r="C25" s="228"/>
      <c r="D25" s="229"/>
    </row>
    <row r="26" spans="1:9" x14ac:dyDescent="0.35">
      <c r="A26" s="222"/>
      <c r="B26" s="227"/>
      <c r="C26" s="228"/>
      <c r="D26" s="229"/>
      <c r="F26" s="120" t="s">
        <v>85</v>
      </c>
      <c r="G26" s="81">
        <f>C9</f>
        <v>37.1</v>
      </c>
    </row>
    <row r="27" spans="1:9" x14ac:dyDescent="0.35">
      <c r="A27" s="222"/>
      <c r="B27" s="227"/>
      <c r="C27" s="228"/>
      <c r="D27" s="229"/>
      <c r="F27" s="119" t="s">
        <v>84</v>
      </c>
      <c r="G27" s="82">
        <f>G24</f>
        <v>0</v>
      </c>
    </row>
    <row r="28" spans="1:9" ht="21.75" thickBot="1" x14ac:dyDescent="0.4">
      <c r="A28" s="222"/>
      <c r="B28" s="227"/>
      <c r="C28" s="228"/>
      <c r="D28" s="229"/>
      <c r="F28" s="118" t="s">
        <v>643</v>
      </c>
      <c r="G28" s="90">
        <f>G27+G26</f>
        <v>37.1</v>
      </c>
    </row>
    <row r="29" spans="1:9" x14ac:dyDescent="0.35">
      <c r="A29" s="222"/>
      <c r="B29" s="227"/>
      <c r="C29" s="228"/>
      <c r="D29" s="229"/>
      <c r="F29" s="117"/>
      <c r="G29" s="85"/>
    </row>
    <row r="30" spans="1:9" ht="21.75" thickBot="1" x14ac:dyDescent="0.4">
      <c r="A30" s="222"/>
      <c r="B30" s="227"/>
      <c r="C30" s="228"/>
      <c r="D30" s="229"/>
    </row>
    <row r="31" spans="1:9" x14ac:dyDescent="0.35">
      <c r="A31" s="222"/>
      <c r="B31" s="227"/>
      <c r="C31" s="228"/>
      <c r="D31" s="229"/>
      <c r="F31" s="98" t="s">
        <v>87</v>
      </c>
      <c r="G31" s="27"/>
    </row>
    <row r="32" spans="1:9" x14ac:dyDescent="0.35">
      <c r="A32" s="222"/>
      <c r="B32" s="227"/>
      <c r="C32" s="228"/>
      <c r="D32" s="229"/>
      <c r="F32" s="99" t="s">
        <v>88</v>
      </c>
      <c r="G32" s="10">
        <f>G31*G28</f>
        <v>0</v>
      </c>
    </row>
    <row r="33" spans="1:8" ht="21.75" thickBot="1" x14ac:dyDescent="0.4">
      <c r="A33" s="223"/>
      <c r="B33" s="230"/>
      <c r="C33" s="231"/>
      <c r="D33" s="232"/>
      <c r="F33" s="116" t="s">
        <v>89</v>
      </c>
      <c r="G33" s="16">
        <f>G31*G27</f>
        <v>0</v>
      </c>
    </row>
    <row r="34" spans="1:8" ht="21.75" thickBot="1" x14ac:dyDescent="0.4">
      <c r="F34" s="28" t="s">
        <v>90</v>
      </c>
    </row>
    <row r="35" spans="1:8" ht="21.75" thickBot="1" x14ac:dyDescent="0.4">
      <c r="A35" s="200" t="s">
        <v>122</v>
      </c>
      <c r="B35" s="172" t="s">
        <v>119</v>
      </c>
      <c r="C35" s="173"/>
      <c r="D35" s="174"/>
      <c r="F35" s="172" t="s">
        <v>120</v>
      </c>
      <c r="G35" s="174"/>
    </row>
    <row r="36" spans="1:8" x14ac:dyDescent="0.35">
      <c r="A36" s="201"/>
      <c r="B36" s="191"/>
      <c r="C36" s="192"/>
      <c r="D36" s="193"/>
      <c r="F36" s="98" t="s">
        <v>127</v>
      </c>
      <c r="G36" s="12">
        <v>0</v>
      </c>
      <c r="H36" s="37" t="s">
        <v>128</v>
      </c>
    </row>
    <row r="37" spans="1:8" x14ac:dyDescent="0.35">
      <c r="A37" s="201"/>
      <c r="B37" s="194"/>
      <c r="C37" s="195"/>
      <c r="D37" s="196"/>
      <c r="F37" s="99" t="s">
        <v>121</v>
      </c>
      <c r="G37" s="10" t="e">
        <f>G36/G31</f>
        <v>#DIV/0!</v>
      </c>
      <c r="H37" s="37" t="s">
        <v>129</v>
      </c>
    </row>
    <row r="38" spans="1:8" ht="21.75" thickBot="1" x14ac:dyDescent="0.4">
      <c r="A38" s="202"/>
      <c r="B38" s="197"/>
      <c r="C38" s="198"/>
      <c r="D38" s="199"/>
      <c r="F38" s="100" t="s">
        <v>126</v>
      </c>
      <c r="G38" s="91" t="e">
        <f>G37+G28</f>
        <v>#DIV/0!</v>
      </c>
    </row>
    <row r="41" spans="1:8" x14ac:dyDescent="0.35">
      <c r="A41" s="183" t="s">
        <v>557</v>
      </c>
      <c r="B41" s="184"/>
      <c r="C41" s="184"/>
      <c r="D41" s="185"/>
      <c r="E41" s="110"/>
      <c r="F41" s="110"/>
      <c r="G41" s="110"/>
    </row>
    <row r="42" spans="1:8" x14ac:dyDescent="0.35">
      <c r="A42" s="206"/>
      <c r="B42" s="206"/>
      <c r="C42" s="131" t="s">
        <v>550</v>
      </c>
      <c r="D42" s="131" t="s">
        <v>551</v>
      </c>
      <c r="E42" s="83"/>
      <c r="F42" s="115" t="s">
        <v>33</v>
      </c>
      <c r="G42" s="104" t="s">
        <v>34</v>
      </c>
    </row>
    <row r="43" spans="1:8" ht="21" customHeight="1" x14ac:dyDescent="0.35">
      <c r="A43" s="203" t="s">
        <v>552</v>
      </c>
      <c r="B43" s="128" t="s">
        <v>12</v>
      </c>
      <c r="C43" s="121">
        <f>INDEX(Wages!C2:AA214, MATCH(C6, Wages!A2:A214, 0), MATCH(C2, Wages!C1:AA1, 0))</f>
        <v>17.062000000000001</v>
      </c>
      <c r="D43" s="122">
        <f>C43</f>
        <v>17.062000000000001</v>
      </c>
      <c r="E43" s="79"/>
      <c r="F43" s="105">
        <f>F14</f>
        <v>0</v>
      </c>
      <c r="G43" s="105">
        <f>F43-D43</f>
        <v>-17.062000000000001</v>
      </c>
    </row>
    <row r="44" spans="1:8" x14ac:dyDescent="0.35">
      <c r="A44" s="204"/>
      <c r="B44" s="129" t="s">
        <v>35</v>
      </c>
      <c r="C44" s="123">
        <f>INDEX(BenRate!C2:AV214, MATCH(C6, BenRate!A2:A214, 0), MATCH(C2, BenRate!C1:AV1, 0))</f>
        <v>0.23019999999999999</v>
      </c>
      <c r="D44" s="124">
        <f>C44*D43</f>
        <v>3.9276724000000001</v>
      </c>
      <c r="E44" s="79"/>
      <c r="F44" s="105">
        <f>C44*F43</f>
        <v>0</v>
      </c>
      <c r="G44" s="105">
        <f>F44-D44</f>
        <v>-3.9276724000000001</v>
      </c>
    </row>
    <row r="45" spans="1:8" x14ac:dyDescent="0.35">
      <c r="A45" s="204"/>
      <c r="B45" s="129" t="s">
        <v>36</v>
      </c>
      <c r="C45" s="123">
        <f>INDEX(WC!C2:AA214, MATCH(C6, WC!A2:A214, 0), MATCH(C2, WC!C1:AA1, 0))</f>
        <v>4.8300000000000003E-2</v>
      </c>
      <c r="D45" s="124">
        <f>C45*C43</f>
        <v>0.82409460000000012</v>
      </c>
      <c r="E45" s="79"/>
      <c r="F45" s="105">
        <f>C45*F43</f>
        <v>0</v>
      </c>
      <c r="G45" s="105">
        <f>F45-D45</f>
        <v>-0.82409460000000012</v>
      </c>
    </row>
    <row r="46" spans="1:8" x14ac:dyDescent="0.35">
      <c r="A46" s="204"/>
      <c r="B46" s="129" t="s">
        <v>37</v>
      </c>
      <c r="C46" s="125">
        <f>INDEX(PROD!C2:X214, MATCH(C6, PROD!A2:A214, 0), MATCH(C2, PROD!C1:X1, 0))</f>
        <v>1.21</v>
      </c>
      <c r="D46" s="124">
        <f>IF(C46=0,0,((C46-1)*SUM(D43:D45)))</f>
        <v>4.580891069999999</v>
      </c>
      <c r="E46" s="79"/>
      <c r="F46" s="105">
        <f>IF(C46=0,0,(C46-1)*SUM(F43:F45))</f>
        <v>0</v>
      </c>
      <c r="G46" s="105">
        <f>F46-D46</f>
        <v>-4.580891069999999</v>
      </c>
    </row>
    <row r="47" spans="1:8" x14ac:dyDescent="0.35">
      <c r="A47" s="205"/>
      <c r="B47" s="130" t="s">
        <v>17</v>
      </c>
      <c r="C47" s="126">
        <f>INDEX(OT!B:B,MATCH(C6,OT!A:A,0))</f>
        <v>0</v>
      </c>
      <c r="D47" s="127">
        <f>SUM(D43:D46)*0.5*C47</f>
        <v>0</v>
      </c>
      <c r="E47" s="79"/>
      <c r="F47" s="105">
        <f>SUM(F43:F46)*0.5*C47</f>
        <v>0</v>
      </c>
      <c r="G47" s="105">
        <f>F47-D47</f>
        <v>0</v>
      </c>
    </row>
    <row r="48" spans="1:8" ht="21.75" hidden="1" thickBot="1" x14ac:dyDescent="0.4">
      <c r="A48" s="111"/>
      <c r="B48" s="112" t="s">
        <v>38</v>
      </c>
      <c r="C48" s="113"/>
      <c r="D48" s="114">
        <f>SUM(D43:D47)</f>
        <v>26.394658069999998</v>
      </c>
      <c r="E48" s="79"/>
      <c r="F48" s="106">
        <f>SUM(F43:F47)</f>
        <v>0</v>
      </c>
      <c r="G48" s="106">
        <f>SUM(G43:H47)</f>
        <v>-26.394658069999998</v>
      </c>
      <c r="H48" s="86"/>
    </row>
    <row r="49" spans="1:7" x14ac:dyDescent="0.35">
      <c r="A49" s="79"/>
      <c r="B49" s="79"/>
      <c r="C49" s="89"/>
      <c r="D49" s="89"/>
      <c r="E49" s="79"/>
      <c r="F49" s="107"/>
      <c r="G49" s="109"/>
    </row>
    <row r="50" spans="1:7" x14ac:dyDescent="0.35">
      <c r="A50" s="79"/>
      <c r="B50" s="79"/>
      <c r="C50" s="89"/>
      <c r="D50" s="103"/>
      <c r="E50" s="79"/>
      <c r="F50" s="108" t="s">
        <v>39</v>
      </c>
      <c r="G50" s="105" t="str">
        <f>INDEX(Rates!W:W,MATCH(C6,Rates!A:A,0))</f>
        <v>1:1</v>
      </c>
    </row>
    <row r="51" spans="1:7" x14ac:dyDescent="0.35">
      <c r="A51" s="79"/>
      <c r="B51" s="79"/>
      <c r="C51" s="89"/>
      <c r="D51" s="89"/>
      <c r="E51" s="79"/>
      <c r="F51" s="108" t="s">
        <v>91</v>
      </c>
      <c r="G51" s="105">
        <f>G48/INDEX(Drops!B:B,MATCH(G50,Drops!A:A,0))</f>
        <v>-26.394658069999998</v>
      </c>
    </row>
    <row r="52" spans="1:7" x14ac:dyDescent="0.35">
      <c r="A52" s="79"/>
      <c r="B52" s="79"/>
      <c r="C52" s="89"/>
      <c r="D52" s="89"/>
      <c r="E52" s="79"/>
      <c r="F52" s="107"/>
      <c r="G52" s="109"/>
    </row>
    <row r="53" spans="1:7" x14ac:dyDescent="0.35">
      <c r="A53" s="79"/>
      <c r="B53" s="79"/>
      <c r="C53" s="89"/>
      <c r="D53" s="89"/>
      <c r="E53" s="79"/>
      <c r="F53" s="108" t="s">
        <v>274</v>
      </c>
      <c r="G53" s="105">
        <f>C8</f>
        <v>37.1</v>
      </c>
    </row>
    <row r="54" spans="1:7" x14ac:dyDescent="0.35">
      <c r="A54" s="79"/>
      <c r="B54" s="79"/>
      <c r="C54" s="89"/>
      <c r="D54" s="89"/>
      <c r="E54" s="79"/>
      <c r="F54" s="108" t="s">
        <v>275</v>
      </c>
      <c r="G54" s="105">
        <f>G51</f>
        <v>-26.394658069999998</v>
      </c>
    </row>
    <row r="55" spans="1:7" x14ac:dyDescent="0.35">
      <c r="A55" s="79"/>
      <c r="B55" s="79"/>
      <c r="C55" s="89"/>
      <c r="D55" s="89"/>
      <c r="E55" s="79"/>
      <c r="F55" s="108" t="s">
        <v>86</v>
      </c>
      <c r="G55" s="105">
        <f>G53+G54</f>
        <v>10.705341930000003</v>
      </c>
    </row>
  </sheetData>
  <sheetProtection algorithmName="SHA-512" hashValue="5SN5HEdDH0eh4uWcvZ1nuwu+/1p2Gq5ythp7peDr/g6CBZ/AXpSBZT6Ju9V1vN4HaG7arDK/9OgfnZX7HEhm7g==" saltValue="TZuRXxhTK2HNHrabTbBY2g==" spinCount="100000" sheet="1" objects="1" scenarios="1"/>
  <mergeCells count="24">
    <mergeCell ref="A43:A47"/>
    <mergeCell ref="A42:B42"/>
    <mergeCell ref="A1:G1"/>
    <mergeCell ref="A2:A9"/>
    <mergeCell ref="C2:G2"/>
    <mergeCell ref="C3:G3"/>
    <mergeCell ref="C4:G4"/>
    <mergeCell ref="C5:G5"/>
    <mergeCell ref="C6:G6"/>
    <mergeCell ref="C7:G7"/>
    <mergeCell ref="C8:G8"/>
    <mergeCell ref="C9:G9"/>
    <mergeCell ref="A23:A33"/>
    <mergeCell ref="B23:D23"/>
    <mergeCell ref="B24:D33"/>
    <mergeCell ref="A11:G11"/>
    <mergeCell ref="A41:D41"/>
    <mergeCell ref="A12:G12"/>
    <mergeCell ref="A13:C13"/>
    <mergeCell ref="A14:A21"/>
    <mergeCell ref="B36:D38"/>
    <mergeCell ref="A35:A38"/>
    <mergeCell ref="B35:D35"/>
    <mergeCell ref="F35:G35"/>
  </mergeCells>
  <pageMargins left="0.7" right="0.7" top="0.75" bottom="0.75" header="0.3" footer="0.3"/>
  <pageSetup paperSize="5" scale="49" orientation="portrait" horizontalDpi="1200" verticalDpi="1200" r:id="rId1"/>
  <ignoredErrors>
    <ignoredError sqref="F20" unlockedFormula="1"/>
    <ignoredError sqref="G20" 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6D5EA9D-F652-4465-B5FB-E01F2B22F6A7}">
          <x14:formula1>
            <xm:f>Drops!$A:$A</xm:f>
          </x14:formula1>
          <xm:sqref>G23</xm:sqref>
        </x14:dataValidation>
        <x14:dataValidation type="list" allowBlank="1" showInputMessage="1" showErrorMessage="1" xr:uid="{40D5204F-88CB-41E5-837F-9A86562CA887}">
          <x14:formula1>
            <xm:f>Rates!$B$1:$V$1</xm:f>
          </x14:formula1>
          <xm:sqref>C2:G2</xm:sqref>
        </x14:dataValidation>
        <x14:dataValidation type="list" allowBlank="1" showInputMessage="1" showErrorMessage="1" xr:uid="{75BDC837-DEF4-48DA-A8E7-8DA65038E66B}">
          <x14:formula1>
            <xm:f>Rates!$A:$A</xm:f>
          </x14:formula1>
          <xm:sqref>C6:G6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1491-F7D0-4AAE-85F3-0E00F75678E5}">
  <sheetPr>
    <pageSetUpPr fitToPage="1"/>
  </sheetPr>
  <dimension ref="A1:G93"/>
  <sheetViews>
    <sheetView workbookViewId="0">
      <selection activeCell="B3" sqref="B3"/>
    </sheetView>
  </sheetViews>
  <sheetFormatPr defaultColWidth="8.7265625" defaultRowHeight="21" x14ac:dyDescent="0.35"/>
  <cols>
    <col min="2" max="2" width="43.90625" customWidth="1"/>
    <col min="3" max="3" width="21.6328125" style="1" customWidth="1"/>
    <col min="4" max="4" width="26.453125" style="1" customWidth="1"/>
    <col min="5" max="5" width="7.08984375" customWidth="1"/>
    <col min="6" max="6" width="16.54296875" customWidth="1"/>
    <col min="7" max="7" width="16.7265625" style="1" customWidth="1"/>
  </cols>
  <sheetData>
    <row r="1" spans="1:7" ht="65.25" customHeight="1" thickBot="1" x14ac:dyDescent="0.4">
      <c r="A1" s="175" t="s">
        <v>0</v>
      </c>
      <c r="B1" s="176"/>
      <c r="C1" s="176"/>
      <c r="D1" s="176"/>
      <c r="E1" s="18"/>
      <c r="F1" s="18"/>
      <c r="G1" s="18"/>
    </row>
    <row r="2" spans="1:7" ht="30.4" customHeight="1" x14ac:dyDescent="0.35">
      <c r="A2" s="143" t="s">
        <v>1</v>
      </c>
      <c r="B2" s="8" t="s">
        <v>2</v>
      </c>
      <c r="C2" s="181" t="s">
        <v>31</v>
      </c>
      <c r="D2" s="182"/>
      <c r="E2" s="45"/>
      <c r="F2" s="45"/>
      <c r="G2" s="45"/>
    </row>
    <row r="3" spans="1:7" x14ac:dyDescent="0.35">
      <c r="A3" s="144"/>
      <c r="B3" s="9" t="s">
        <v>4</v>
      </c>
      <c r="C3" s="177" t="str">
        <f>IF(ISBLANK(Incremental!C3), "", Incremental!C3)</f>
        <v/>
      </c>
      <c r="D3" s="178"/>
      <c r="E3" s="45"/>
      <c r="F3" s="45"/>
      <c r="G3" s="45"/>
    </row>
    <row r="4" spans="1:7" x14ac:dyDescent="0.35">
      <c r="A4" s="144"/>
      <c r="B4" s="9" t="s">
        <v>5</v>
      </c>
      <c r="C4" s="177" t="str">
        <f>IF(ISBLANK(Incremental!C4), "", Incremental!C4)</f>
        <v/>
      </c>
      <c r="D4" s="178"/>
      <c r="E4" s="45"/>
      <c r="F4" s="45"/>
      <c r="G4" s="45"/>
    </row>
    <row r="5" spans="1:7" x14ac:dyDescent="0.35">
      <c r="A5" s="144"/>
      <c r="B5" s="9" t="s">
        <v>6</v>
      </c>
      <c r="C5" s="177" t="str">
        <f>IF(ISBLANK(Incremental!C5), "", Incremental!C5)</f>
        <v/>
      </c>
      <c r="D5" s="178"/>
      <c r="E5" s="45"/>
      <c r="F5" s="45"/>
      <c r="G5" s="45"/>
    </row>
    <row r="6" spans="1:7" x14ac:dyDescent="0.35">
      <c r="A6" s="144"/>
      <c r="B6" s="9" t="s">
        <v>114</v>
      </c>
      <c r="C6" s="179" t="s">
        <v>138</v>
      </c>
      <c r="D6" s="180"/>
      <c r="E6" s="46"/>
      <c r="F6" s="46"/>
      <c r="G6" s="46"/>
    </row>
    <row r="7" spans="1:7" x14ac:dyDescent="0.35">
      <c r="A7" s="144"/>
      <c r="B7" s="9" t="s">
        <v>95</v>
      </c>
      <c r="C7" s="168" t="str">
        <f>INDEX(SC!B:B,MATCH(C6,SC!A:A,0))</f>
        <v>062</v>
      </c>
      <c r="D7" s="169"/>
      <c r="E7" s="46"/>
      <c r="F7" s="46"/>
      <c r="G7" s="46"/>
    </row>
    <row r="8" spans="1:7" x14ac:dyDescent="0.35">
      <c r="A8" s="144"/>
      <c r="B8" s="9" t="s">
        <v>82</v>
      </c>
      <c r="C8" s="170" t="str">
        <f>INDEX(Rates!W:W,MATCH(C6,Rates!A:A,0))</f>
        <v>1:1</v>
      </c>
      <c r="D8" s="171"/>
      <c r="E8" s="46"/>
      <c r="F8" s="46"/>
      <c r="G8" s="46"/>
    </row>
    <row r="9" spans="1:7" x14ac:dyDescent="0.35">
      <c r="A9" s="144"/>
      <c r="B9" s="9" t="s">
        <v>101</v>
      </c>
      <c r="C9" s="170">
        <f>INDEX(
    Rates!B2:Z214,
    MATCH(C6, Rates!A2:A214, 0),
    MATCH(C2, Rates!B1:Z1, 0)
)</f>
        <v>37.1</v>
      </c>
      <c r="D9" s="171"/>
      <c r="E9" s="46"/>
      <c r="F9" s="46"/>
      <c r="G9" s="46"/>
    </row>
    <row r="10" spans="1:7" x14ac:dyDescent="0.35">
      <c r="A10" s="144"/>
      <c r="B10" s="9" t="s">
        <v>40</v>
      </c>
      <c r="C10" s="155">
        <f>C9</f>
        <v>37.1</v>
      </c>
      <c r="D10" s="156"/>
      <c r="E10" s="37" t="s">
        <v>108</v>
      </c>
      <c r="F10" s="45"/>
      <c r="G10" s="45"/>
    </row>
    <row r="11" spans="1:7" ht="21.75" thickBot="1" x14ac:dyDescent="0.4">
      <c r="A11" s="145"/>
      <c r="B11" s="47" t="s">
        <v>111</v>
      </c>
      <c r="C11" s="166"/>
      <c r="D11" s="167"/>
      <c r="E11" s="45"/>
      <c r="F11" s="45"/>
      <c r="G11" s="45"/>
    </row>
    <row r="12" spans="1:7" ht="21.75" thickBot="1" x14ac:dyDescent="0.4">
      <c r="B12" s="5"/>
      <c r="C12" s="6"/>
    </row>
    <row r="13" spans="1:7" ht="21.75" thickBot="1" x14ac:dyDescent="0.4">
      <c r="A13" s="172" t="s">
        <v>9</v>
      </c>
      <c r="B13" s="173"/>
      <c r="C13" s="173"/>
      <c r="D13" s="174"/>
    </row>
    <row r="14" spans="1:7" ht="21.75" thickBot="1" x14ac:dyDescent="0.4">
      <c r="D14" s="17" t="s">
        <v>10</v>
      </c>
      <c r="E14" s="14"/>
    </row>
    <row r="15" spans="1:7" ht="21" customHeight="1" x14ac:dyDescent="0.35">
      <c r="A15" s="146" t="s">
        <v>11</v>
      </c>
      <c r="B15" s="8" t="s">
        <v>12</v>
      </c>
      <c r="C15" s="48"/>
      <c r="D15" s="11">
        <f>C15</f>
        <v>0</v>
      </c>
    </row>
    <row r="16" spans="1:7" x14ac:dyDescent="0.35">
      <c r="A16" s="147"/>
      <c r="B16" s="9" t="s">
        <v>13</v>
      </c>
      <c r="C16" s="49">
        <v>8.3500000000000005E-2</v>
      </c>
      <c r="D16" s="10">
        <f>C16*C15</f>
        <v>0</v>
      </c>
    </row>
    <row r="17" spans="1:5" x14ac:dyDescent="0.35">
      <c r="A17" s="147"/>
      <c r="B17" s="9" t="s">
        <v>14</v>
      </c>
      <c r="C17" s="50"/>
      <c r="D17" s="10">
        <f>C17*C15</f>
        <v>0</v>
      </c>
    </row>
    <row r="18" spans="1:5" x14ac:dyDescent="0.35">
      <c r="A18" s="147"/>
      <c r="B18" s="9" t="s">
        <v>15</v>
      </c>
      <c r="C18" s="50"/>
      <c r="D18" s="10">
        <f>C18*C15</f>
        <v>0</v>
      </c>
    </row>
    <row r="19" spans="1:5" x14ac:dyDescent="0.35">
      <c r="A19" s="147"/>
      <c r="B19" s="9" t="s">
        <v>16</v>
      </c>
      <c r="C19" s="51"/>
      <c r="D19" s="10">
        <f>C19/173.33</f>
        <v>0</v>
      </c>
      <c r="E19" s="2"/>
    </row>
    <row r="20" spans="1:5" x14ac:dyDescent="0.35">
      <c r="A20" s="147"/>
      <c r="B20" s="9" t="s">
        <v>17</v>
      </c>
      <c r="C20" s="52"/>
      <c r="D20" s="10">
        <f>SUM(D15:D19)*0.5*C20</f>
        <v>0</v>
      </c>
      <c r="E20" s="2"/>
    </row>
    <row r="21" spans="1:5" x14ac:dyDescent="0.35">
      <c r="A21" s="147"/>
      <c r="B21" s="9" t="s">
        <v>109</v>
      </c>
      <c r="C21" s="53"/>
      <c r="D21" s="10">
        <f>SUM(D15:D18)*C21/173.33</f>
        <v>0</v>
      </c>
      <c r="E21" s="2"/>
    </row>
    <row r="22" spans="1:5" x14ac:dyDescent="0.35">
      <c r="A22" s="147"/>
      <c r="B22" s="9" t="s">
        <v>110</v>
      </c>
      <c r="C22" s="53"/>
      <c r="D22" s="10">
        <f>SUM(D15:D18)*C22/173.33</f>
        <v>0</v>
      </c>
      <c r="E22" s="2"/>
    </row>
    <row r="23" spans="1:5" x14ac:dyDescent="0.35">
      <c r="A23" s="147"/>
      <c r="B23" s="9" t="s">
        <v>115</v>
      </c>
      <c r="C23" s="54"/>
      <c r="D23" s="32">
        <f>SUM(D15:D22)</f>
        <v>0</v>
      </c>
    </row>
    <row r="24" spans="1:5" x14ac:dyDescent="0.35">
      <c r="A24" s="147"/>
      <c r="B24" s="9" t="s">
        <v>112</v>
      </c>
      <c r="C24" s="55"/>
      <c r="D24" s="56">
        <f>C11</f>
        <v>0</v>
      </c>
      <c r="E24" s="29"/>
    </row>
    <row r="25" spans="1:5" x14ac:dyDescent="0.35">
      <c r="A25" s="147"/>
      <c r="B25" s="57" t="s">
        <v>116</v>
      </c>
      <c r="C25" s="58"/>
      <c r="D25" s="59" t="str">
        <f>C8</f>
        <v>1:1</v>
      </c>
      <c r="E25" s="29"/>
    </row>
    <row r="26" spans="1:5" x14ac:dyDescent="0.35">
      <c r="A26" s="147"/>
      <c r="B26" s="57" t="s">
        <v>117</v>
      </c>
      <c r="C26" s="58"/>
      <c r="D26" s="60">
        <f>D24/INDEX(Drops!B:B,MATCH(D25,Drops!A:A,0))</f>
        <v>0</v>
      </c>
      <c r="E26" s="29"/>
    </row>
    <row r="27" spans="1:5" ht="21.75" thickBot="1" x14ac:dyDescent="0.4">
      <c r="A27" s="148"/>
      <c r="B27" s="57" t="s">
        <v>18</v>
      </c>
      <c r="C27" s="33" t="s">
        <v>19</v>
      </c>
      <c r="D27" s="34">
        <f>D23*D26</f>
        <v>0</v>
      </c>
      <c r="E27" s="2"/>
    </row>
    <row r="28" spans="1:5" x14ac:dyDescent="0.35">
      <c r="A28" s="146" t="s">
        <v>96</v>
      </c>
      <c r="B28" s="8" t="s">
        <v>20</v>
      </c>
      <c r="C28" s="48"/>
      <c r="D28" s="11">
        <f>C28</f>
        <v>0</v>
      </c>
      <c r="E28" s="29" t="s">
        <v>549</v>
      </c>
    </row>
    <row r="29" spans="1:5" x14ac:dyDescent="0.35">
      <c r="A29" s="147"/>
      <c r="B29" s="9" t="s">
        <v>21</v>
      </c>
      <c r="C29" s="61">
        <v>8.3500000000000005E-2</v>
      </c>
      <c r="D29" s="10">
        <f>C29*C28</f>
        <v>0</v>
      </c>
    </row>
    <row r="30" spans="1:5" x14ac:dyDescent="0.35">
      <c r="A30" s="147"/>
      <c r="B30" s="9" t="s">
        <v>14</v>
      </c>
      <c r="C30" s="61">
        <f>C17</f>
        <v>0</v>
      </c>
      <c r="D30" s="10">
        <f>C30*C28</f>
        <v>0</v>
      </c>
    </row>
    <row r="31" spans="1:5" x14ac:dyDescent="0.35">
      <c r="A31" s="147"/>
      <c r="B31" s="9" t="s">
        <v>15</v>
      </c>
      <c r="C31" s="61">
        <f>C18</f>
        <v>0</v>
      </c>
      <c r="D31" s="10">
        <f>C31*C28</f>
        <v>0</v>
      </c>
    </row>
    <row r="32" spans="1:5" x14ac:dyDescent="0.35">
      <c r="A32" s="147"/>
      <c r="B32" s="9" t="s">
        <v>22</v>
      </c>
      <c r="C32" s="54">
        <f>C19</f>
        <v>0</v>
      </c>
      <c r="D32" s="10">
        <f>C32/173.33</f>
        <v>0</v>
      </c>
      <c r="E32" s="2"/>
    </row>
    <row r="33" spans="1:5" x14ac:dyDescent="0.35">
      <c r="A33" s="147"/>
      <c r="B33" s="9" t="s">
        <v>109</v>
      </c>
      <c r="C33" s="19"/>
      <c r="D33" s="10">
        <f>SUM(D28:D31)*C33/173.33</f>
        <v>0</v>
      </c>
      <c r="E33" s="2"/>
    </row>
    <row r="34" spans="1:5" x14ac:dyDescent="0.35">
      <c r="A34" s="147"/>
      <c r="B34" s="9" t="s">
        <v>113</v>
      </c>
      <c r="C34" s="62"/>
      <c r="D34" s="63">
        <f>C34</f>
        <v>0</v>
      </c>
      <c r="E34" s="29" t="s">
        <v>278</v>
      </c>
    </row>
    <row r="35" spans="1:5" ht="21.75" thickBot="1" x14ac:dyDescent="0.4">
      <c r="A35" s="148"/>
      <c r="B35" s="47" t="s">
        <v>18</v>
      </c>
      <c r="C35" s="64"/>
      <c r="D35" s="36">
        <f>SUM(D28:D33)*D34</f>
        <v>0</v>
      </c>
    </row>
    <row r="36" spans="1:5" ht="21.75" thickBot="1" x14ac:dyDescent="0.4"/>
    <row r="37" spans="1:5" x14ac:dyDescent="0.35">
      <c r="A37" s="163" t="s">
        <v>106</v>
      </c>
      <c r="B37" s="164"/>
      <c r="C37" s="164"/>
      <c r="D37" s="165"/>
    </row>
    <row r="38" spans="1:5" x14ac:dyDescent="0.35">
      <c r="A38" s="160" t="s">
        <v>107</v>
      </c>
      <c r="B38" s="161"/>
      <c r="C38" s="161"/>
      <c r="D38" s="162"/>
    </row>
    <row r="39" spans="1:5" ht="21.75" thickBot="1" x14ac:dyDescent="0.4">
      <c r="A39" s="157" t="s">
        <v>105</v>
      </c>
      <c r="B39" s="158"/>
      <c r="C39" s="158"/>
      <c r="D39" s="159"/>
    </row>
    <row r="40" spans="1:5" x14ac:dyDescent="0.35">
      <c r="C40" s="17"/>
      <c r="D40" s="17"/>
    </row>
    <row r="41" spans="1:5" ht="21.75" thickBot="1" x14ac:dyDescent="0.4">
      <c r="C41" s="17" t="s">
        <v>130</v>
      </c>
      <c r="D41" s="17" t="s">
        <v>118</v>
      </c>
    </row>
    <row r="42" spans="1:5" ht="21.75" thickBot="1" x14ac:dyDescent="0.4">
      <c r="B42" s="138" t="s">
        <v>277</v>
      </c>
      <c r="C42" s="139"/>
      <c r="D42" s="92">
        <v>0.05</v>
      </c>
      <c r="E42" s="29" t="s">
        <v>548</v>
      </c>
    </row>
    <row r="43" spans="1:5" x14ac:dyDescent="0.35">
      <c r="B43" s="43"/>
      <c r="C43" s="44"/>
      <c r="D43" s="44"/>
      <c r="E43" s="29"/>
    </row>
    <row r="44" spans="1:5" ht="21.75" thickBot="1" x14ac:dyDescent="0.4">
      <c r="B44" s="17" t="s">
        <v>98</v>
      </c>
      <c r="C44" s="17" t="s">
        <v>136</v>
      </c>
      <c r="D44" s="93" t="str">
        <f>TEXT(D42,"0.00%")&amp;" Allocation"</f>
        <v>5.00% Allocation</v>
      </c>
      <c r="E44" s="29"/>
    </row>
    <row r="45" spans="1:5" ht="21" customHeight="1" x14ac:dyDescent="0.35">
      <c r="A45" s="140" t="s">
        <v>133</v>
      </c>
      <c r="B45" s="65"/>
      <c r="C45" s="66"/>
      <c r="D45" s="11">
        <f>C45*($D$42)</f>
        <v>0</v>
      </c>
      <c r="E45" s="29" t="s">
        <v>131</v>
      </c>
    </row>
    <row r="46" spans="1:5" x14ac:dyDescent="0.35">
      <c r="A46" s="141"/>
      <c r="B46" s="67"/>
      <c r="C46" s="68"/>
      <c r="D46" s="10">
        <f t="shared" ref="D46:D64" si="0">C46*($D$42)</f>
        <v>0</v>
      </c>
      <c r="E46" s="29" t="s">
        <v>132</v>
      </c>
    </row>
    <row r="47" spans="1:5" x14ac:dyDescent="0.35">
      <c r="A47" s="141"/>
      <c r="B47" s="67"/>
      <c r="C47" s="68"/>
      <c r="D47" s="10">
        <f t="shared" si="0"/>
        <v>0</v>
      </c>
    </row>
    <row r="48" spans="1:5" x14ac:dyDescent="0.35">
      <c r="A48" s="141"/>
      <c r="B48" s="67"/>
      <c r="C48" s="68"/>
      <c r="D48" s="10">
        <f t="shared" si="0"/>
        <v>0</v>
      </c>
    </row>
    <row r="49" spans="1:4" x14ac:dyDescent="0.35">
      <c r="A49" s="141"/>
      <c r="B49" s="67"/>
      <c r="C49" s="68"/>
      <c r="D49" s="10">
        <f t="shared" si="0"/>
        <v>0</v>
      </c>
    </row>
    <row r="50" spans="1:4" x14ac:dyDescent="0.35">
      <c r="A50" s="141"/>
      <c r="B50" s="67"/>
      <c r="C50" s="68"/>
      <c r="D50" s="10">
        <f t="shared" si="0"/>
        <v>0</v>
      </c>
    </row>
    <row r="51" spans="1:4" x14ac:dyDescent="0.35">
      <c r="A51" s="141"/>
      <c r="B51" s="67"/>
      <c r="C51" s="68"/>
      <c r="D51" s="10">
        <f t="shared" si="0"/>
        <v>0</v>
      </c>
    </row>
    <row r="52" spans="1:4" x14ac:dyDescent="0.35">
      <c r="A52" s="141"/>
      <c r="B52" s="67"/>
      <c r="C52" s="68"/>
      <c r="D52" s="10">
        <f t="shared" si="0"/>
        <v>0</v>
      </c>
    </row>
    <row r="53" spans="1:4" x14ac:dyDescent="0.35">
      <c r="A53" s="141"/>
      <c r="B53" s="67"/>
      <c r="C53" s="68"/>
      <c r="D53" s="10">
        <f t="shared" si="0"/>
        <v>0</v>
      </c>
    </row>
    <row r="54" spans="1:4" x14ac:dyDescent="0.35">
      <c r="A54" s="141"/>
      <c r="B54" s="67"/>
      <c r="C54" s="68"/>
      <c r="D54" s="10">
        <f t="shared" si="0"/>
        <v>0</v>
      </c>
    </row>
    <row r="55" spans="1:4" x14ac:dyDescent="0.35">
      <c r="A55" s="141"/>
      <c r="B55" s="67"/>
      <c r="C55" s="68"/>
      <c r="D55" s="10">
        <f t="shared" si="0"/>
        <v>0</v>
      </c>
    </row>
    <row r="56" spans="1:4" x14ac:dyDescent="0.35">
      <c r="A56" s="141"/>
      <c r="B56" s="67"/>
      <c r="C56" s="68"/>
      <c r="D56" s="10">
        <f t="shared" si="0"/>
        <v>0</v>
      </c>
    </row>
    <row r="57" spans="1:4" x14ac:dyDescent="0.35">
      <c r="A57" s="141"/>
      <c r="B57" s="67"/>
      <c r="C57" s="68"/>
      <c r="D57" s="10">
        <f t="shared" si="0"/>
        <v>0</v>
      </c>
    </row>
    <row r="58" spans="1:4" x14ac:dyDescent="0.35">
      <c r="A58" s="141"/>
      <c r="B58" s="67"/>
      <c r="C58" s="68"/>
      <c r="D58" s="10">
        <f t="shared" si="0"/>
        <v>0</v>
      </c>
    </row>
    <row r="59" spans="1:4" x14ac:dyDescent="0.35">
      <c r="A59" s="141"/>
      <c r="B59" s="67"/>
      <c r="C59" s="68"/>
      <c r="D59" s="10">
        <f t="shared" si="0"/>
        <v>0</v>
      </c>
    </row>
    <row r="60" spans="1:4" x14ac:dyDescent="0.35">
      <c r="A60" s="141"/>
      <c r="B60" s="67"/>
      <c r="C60" s="68"/>
      <c r="D60" s="10">
        <f t="shared" si="0"/>
        <v>0</v>
      </c>
    </row>
    <row r="61" spans="1:4" x14ac:dyDescent="0.35">
      <c r="A61" s="141"/>
      <c r="B61" s="67"/>
      <c r="C61" s="68"/>
      <c r="D61" s="10">
        <f t="shared" si="0"/>
        <v>0</v>
      </c>
    </row>
    <row r="62" spans="1:4" x14ac:dyDescent="0.35">
      <c r="A62" s="141"/>
      <c r="B62" s="67"/>
      <c r="C62" s="68"/>
      <c r="D62" s="10">
        <f t="shared" si="0"/>
        <v>0</v>
      </c>
    </row>
    <row r="63" spans="1:4" x14ac:dyDescent="0.35">
      <c r="A63" s="141"/>
      <c r="B63" s="67"/>
      <c r="C63" s="68"/>
      <c r="D63" s="10">
        <f t="shared" si="0"/>
        <v>0</v>
      </c>
    </row>
    <row r="64" spans="1:4" x14ac:dyDescent="0.35">
      <c r="A64" s="141"/>
      <c r="B64" s="67"/>
      <c r="C64" s="68"/>
      <c r="D64" s="10">
        <f t="shared" si="0"/>
        <v>0</v>
      </c>
    </row>
    <row r="65" spans="1:5" ht="21.75" thickBot="1" x14ac:dyDescent="0.4">
      <c r="A65" s="142"/>
      <c r="B65" s="47"/>
      <c r="C65" s="35" t="s">
        <v>19</v>
      </c>
      <c r="D65" s="13">
        <f>SUM(D45:D64)</f>
        <v>0</v>
      </c>
    </row>
    <row r="66" spans="1:5" x14ac:dyDescent="0.35">
      <c r="A66" s="77"/>
      <c r="C66" s="17"/>
      <c r="D66" s="15"/>
    </row>
    <row r="67" spans="1:5" ht="21.75" thickBot="1" x14ac:dyDescent="0.4">
      <c r="A67" s="77"/>
      <c r="C67" s="17"/>
      <c r="D67" s="15" t="s">
        <v>23</v>
      </c>
    </row>
    <row r="68" spans="1:5" ht="21" customHeight="1" x14ac:dyDescent="0.35">
      <c r="A68" s="140" t="s">
        <v>134</v>
      </c>
      <c r="B68" s="65" t="s">
        <v>276</v>
      </c>
      <c r="C68" s="78" t="s">
        <v>24</v>
      </c>
      <c r="D68" s="12"/>
      <c r="E68" s="29" t="s">
        <v>135</v>
      </c>
    </row>
    <row r="69" spans="1:5" x14ac:dyDescent="0.35">
      <c r="A69" s="141"/>
      <c r="B69" s="67"/>
      <c r="C69" s="54" t="s">
        <v>24</v>
      </c>
      <c r="D69" s="69"/>
    </row>
    <row r="70" spans="1:5" x14ac:dyDescent="0.35">
      <c r="A70" s="141"/>
      <c r="B70" s="67"/>
      <c r="C70" s="54" t="s">
        <v>24</v>
      </c>
      <c r="D70" s="69"/>
    </row>
    <row r="71" spans="1:5" x14ac:dyDescent="0.35">
      <c r="A71" s="141"/>
      <c r="B71" s="67"/>
      <c r="C71" s="54" t="s">
        <v>24</v>
      </c>
      <c r="D71" s="69"/>
    </row>
    <row r="72" spans="1:5" x14ac:dyDescent="0.35">
      <c r="A72" s="141"/>
      <c r="B72" s="67"/>
      <c r="C72" s="54" t="s">
        <v>24</v>
      </c>
      <c r="D72" s="69"/>
    </row>
    <row r="73" spans="1:5" x14ac:dyDescent="0.35">
      <c r="A73" s="141"/>
      <c r="B73" s="67"/>
      <c r="C73" s="54" t="s">
        <v>24</v>
      </c>
      <c r="D73" s="69"/>
    </row>
    <row r="74" spans="1:5" x14ac:dyDescent="0.35">
      <c r="A74" s="141"/>
      <c r="B74" s="67"/>
      <c r="C74" s="54" t="s">
        <v>24</v>
      </c>
      <c r="D74" s="69"/>
    </row>
    <row r="75" spans="1:5" x14ac:dyDescent="0.35">
      <c r="A75" s="141"/>
      <c r="B75" s="67"/>
      <c r="C75" s="54" t="s">
        <v>24</v>
      </c>
      <c r="D75" s="69"/>
    </row>
    <row r="76" spans="1:5" x14ac:dyDescent="0.35">
      <c r="A76" s="141"/>
      <c r="B76" s="67"/>
      <c r="C76" s="54" t="s">
        <v>24</v>
      </c>
      <c r="D76" s="69"/>
    </row>
    <row r="77" spans="1:5" x14ac:dyDescent="0.35">
      <c r="A77" s="141"/>
      <c r="B77" s="67"/>
      <c r="C77" s="54" t="s">
        <v>24</v>
      </c>
      <c r="D77" s="69"/>
    </row>
    <row r="78" spans="1:5" x14ac:dyDescent="0.35">
      <c r="A78" s="141"/>
      <c r="B78" s="67"/>
      <c r="C78" s="54" t="s">
        <v>24</v>
      </c>
      <c r="D78" s="69"/>
    </row>
    <row r="79" spans="1:5" x14ac:dyDescent="0.35">
      <c r="A79" s="141"/>
      <c r="B79" s="67"/>
      <c r="C79" s="54" t="s">
        <v>24</v>
      </c>
      <c r="D79" s="69"/>
    </row>
    <row r="80" spans="1:5" x14ac:dyDescent="0.35">
      <c r="A80" s="141"/>
      <c r="B80" s="67"/>
      <c r="C80" s="54" t="s">
        <v>24</v>
      </c>
      <c r="D80" s="69"/>
    </row>
    <row r="81" spans="1:7" x14ac:dyDescent="0.35">
      <c r="A81" s="141"/>
      <c r="B81" s="67"/>
      <c r="C81" s="54" t="s">
        <v>24</v>
      </c>
      <c r="D81" s="69"/>
    </row>
    <row r="82" spans="1:7" x14ac:dyDescent="0.35">
      <c r="A82" s="141"/>
      <c r="B82" s="67"/>
      <c r="C82" s="54" t="s">
        <v>24</v>
      </c>
      <c r="D82" s="69"/>
    </row>
    <row r="83" spans="1:7" ht="21.75" thickBot="1" x14ac:dyDescent="0.4">
      <c r="A83" s="142"/>
      <c r="B83" s="47"/>
      <c r="C83" s="35" t="s">
        <v>19</v>
      </c>
      <c r="D83" s="13">
        <f>SUM(D68:D82)</f>
        <v>0</v>
      </c>
    </row>
    <row r="84" spans="1:7" ht="21.75" thickBot="1" x14ac:dyDescent="0.4"/>
    <row r="85" spans="1:7" ht="21" customHeight="1" x14ac:dyDescent="0.35">
      <c r="A85" s="143" t="s">
        <v>25</v>
      </c>
      <c r="B85" s="70" t="s">
        <v>26</v>
      </c>
      <c r="C85" s="71"/>
      <c r="D85" s="11">
        <f>D83+D65+D35+D27</f>
        <v>0</v>
      </c>
    </row>
    <row r="86" spans="1:7" x14ac:dyDescent="0.35">
      <c r="A86" s="144"/>
      <c r="B86" s="72" t="s">
        <v>27</v>
      </c>
      <c r="C86" s="73">
        <v>0.12</v>
      </c>
      <c r="D86" s="10">
        <f>((D85)/(1-C86))-(D85)</f>
        <v>0</v>
      </c>
      <c r="E86" s="29" t="s">
        <v>125</v>
      </c>
    </row>
    <row r="87" spans="1:7" x14ac:dyDescent="0.35">
      <c r="A87" s="144"/>
      <c r="B87" s="72" t="s">
        <v>28</v>
      </c>
      <c r="C87" s="74"/>
      <c r="D87" s="10">
        <f>D86+D85</f>
        <v>0</v>
      </c>
    </row>
    <row r="88" spans="1:7" x14ac:dyDescent="0.35">
      <c r="A88" s="144"/>
      <c r="B88" s="72" t="s">
        <v>97</v>
      </c>
      <c r="C88" s="74"/>
      <c r="D88" s="63">
        <f>C11</f>
        <v>0</v>
      </c>
    </row>
    <row r="89" spans="1:7" ht="21.75" thickBot="1" x14ac:dyDescent="0.4">
      <c r="A89" s="145"/>
      <c r="B89" s="75" t="s">
        <v>29</v>
      </c>
      <c r="C89" s="76"/>
      <c r="D89" s="13" t="e">
        <f>D87/D88</f>
        <v>#DIV/0!</v>
      </c>
      <c r="F89" s="2"/>
    </row>
    <row r="90" spans="1:7" ht="21.75" thickBot="1" x14ac:dyDescent="0.4">
      <c r="D90" s="7"/>
    </row>
    <row r="91" spans="1:7" ht="21" customHeight="1" x14ac:dyDescent="0.35">
      <c r="A91" s="146"/>
      <c r="B91" s="149" t="s">
        <v>30</v>
      </c>
      <c r="C91" s="150"/>
      <c r="D91" s="11" t="e">
        <f>D89-C10</f>
        <v>#DIV/0!</v>
      </c>
      <c r="E91" s="29" t="e">
        <f>DOLLAR(D89)&amp;" minus "&amp;DOLLAR(C10)</f>
        <v>#DIV/0!</v>
      </c>
      <c r="G91"/>
    </row>
    <row r="92" spans="1:7" x14ac:dyDescent="0.35">
      <c r="A92" s="147"/>
      <c r="B92" s="151" t="s">
        <v>93</v>
      </c>
      <c r="C92" s="152"/>
      <c r="D92" s="10" t="e">
        <f>D89*C11</f>
        <v>#DIV/0!</v>
      </c>
      <c r="E92" s="1"/>
      <c r="G92"/>
    </row>
    <row r="93" spans="1:7" ht="21.75" thickBot="1" x14ac:dyDescent="0.4">
      <c r="A93" s="148"/>
      <c r="B93" s="153" t="s">
        <v>92</v>
      </c>
      <c r="C93" s="154"/>
      <c r="D93" s="16" t="e">
        <f>D91*C11</f>
        <v>#DIV/0!</v>
      </c>
      <c r="E93" s="1"/>
      <c r="G93"/>
    </row>
  </sheetData>
  <sheetProtection algorithmName="SHA-512" hashValue="9mlS8hsKlOH/BPVT8fmWryC0lSjZvwtgyc4xDr9Ue9q7PfXa5ZBpjTxOjZtBX7kYoIWchF1iLGqSyzVWlrQRLg==" saltValue="bK2qXRUtdvdBmPAyMPMkbA==" spinCount="100000" sheet="1" objects="1" scenarios="1"/>
  <mergeCells count="26">
    <mergeCell ref="A1:D1"/>
    <mergeCell ref="C3:D3"/>
    <mergeCell ref="C4:D4"/>
    <mergeCell ref="C5:D5"/>
    <mergeCell ref="C6:D6"/>
    <mergeCell ref="C2:D2"/>
    <mergeCell ref="C10:D10"/>
    <mergeCell ref="A39:D39"/>
    <mergeCell ref="A38:D38"/>
    <mergeCell ref="A37:D37"/>
    <mergeCell ref="A2:A11"/>
    <mergeCell ref="C11:D11"/>
    <mergeCell ref="C7:D7"/>
    <mergeCell ref="C8:D8"/>
    <mergeCell ref="C9:D9"/>
    <mergeCell ref="A13:D13"/>
    <mergeCell ref="A15:A27"/>
    <mergeCell ref="A28:A35"/>
    <mergeCell ref="B42:C42"/>
    <mergeCell ref="A45:A65"/>
    <mergeCell ref="A85:A89"/>
    <mergeCell ref="A91:A93"/>
    <mergeCell ref="B91:C91"/>
    <mergeCell ref="B92:C92"/>
    <mergeCell ref="B93:C93"/>
    <mergeCell ref="A68:A83"/>
  </mergeCells>
  <dataValidations count="1">
    <dataValidation type="list" allowBlank="1" showInputMessage="1" showErrorMessage="1" sqref="C86" xr:uid="{20D76278-DCAB-42E3-BD0D-DEAD53C65BD4}">
      <formula1>"6%, 12%"</formula1>
    </dataValidation>
  </dataValidations>
  <hyperlinks>
    <hyperlink ref="A39" r:id="rId1" display="https://leginfo.legislature.ca.gov/faces/codes_displaySection.xhtml?sectionNum=4629.7.&amp;lawCode=WIC" xr:uid="{1F850FBE-96EC-44E6-A5E7-9BE49A1E4B43}"/>
  </hyperlinks>
  <pageMargins left="0.7" right="0.7" top="0.75" bottom="0.75" header="0.3" footer="0.3"/>
  <pageSetup scale="62" fitToHeight="0" orientation="portrait" horizontalDpi="1200" verticalDpi="1200" r:id="rId2"/>
  <rowBreaks count="1" manualBreakCount="1">
    <brk id="67" max="3" man="1"/>
  </rowBreaks>
  <ignoredErrors>
    <ignoredError sqref="A1:D1 A16:D16 A15:B15 D15 A19:D19 A17:B17 D17 A18:B18 D18 A23:D27 A20:B20 D20 A21:B21 D21 A22:B22 D22 A12:D14 A11:B11 A7:D8 A6:B6 D6 A10:D10 A9:B9 D9 A3:D5 A2:B2 D2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C4125BE-82C4-4B5F-90E9-B2A5345A4AA8}">
          <x14:formula1>
            <xm:f>Rates!$B$1:$V$1</xm:f>
          </x14:formula1>
          <xm:sqref>C2:D2</xm:sqref>
        </x14:dataValidation>
        <x14:dataValidation type="list" allowBlank="1" showInputMessage="1" showErrorMessage="1" xr:uid="{7008C12E-D133-4ACE-BF4E-48020CA7F3AC}">
          <x14:formula1>
            <xm:f>Rates!$A:$A</xm:f>
          </x14:formula1>
          <xm:sqref>C6:D6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5662-A12F-45FC-8C59-95D8604DB41A}">
  <dimension ref="A1:B16"/>
  <sheetViews>
    <sheetView workbookViewId="0">
      <selection activeCell="C46" sqref="C46"/>
    </sheetView>
  </sheetViews>
  <sheetFormatPr defaultRowHeight="21" x14ac:dyDescent="0.35"/>
  <cols>
    <col min="1" max="1" width="8.6328125" style="4"/>
  </cols>
  <sheetData>
    <row r="1" spans="1:2" x14ac:dyDescent="0.35">
      <c r="A1" s="3" t="s">
        <v>7</v>
      </c>
      <c r="B1">
        <v>1</v>
      </c>
    </row>
    <row r="2" spans="1:2" x14ac:dyDescent="0.35">
      <c r="A2" s="4" t="s">
        <v>41</v>
      </c>
      <c r="B2">
        <v>2</v>
      </c>
    </row>
    <row r="3" spans="1:2" x14ac:dyDescent="0.35">
      <c r="A3" s="4" t="s">
        <v>42</v>
      </c>
      <c r="B3">
        <v>3</v>
      </c>
    </row>
    <row r="4" spans="1:2" x14ac:dyDescent="0.35">
      <c r="A4" s="4" t="s">
        <v>43</v>
      </c>
      <c r="B4">
        <v>4</v>
      </c>
    </row>
    <row r="5" spans="1:2" x14ac:dyDescent="0.35">
      <c r="A5" s="4" t="s">
        <v>44</v>
      </c>
      <c r="B5">
        <v>5</v>
      </c>
    </row>
    <row r="6" spans="1:2" x14ac:dyDescent="0.35">
      <c r="A6" s="4" t="s">
        <v>45</v>
      </c>
      <c r="B6">
        <v>6</v>
      </c>
    </row>
    <row r="7" spans="1:2" x14ac:dyDescent="0.35">
      <c r="A7" s="4" t="s">
        <v>46</v>
      </c>
      <c r="B7">
        <v>7</v>
      </c>
    </row>
    <row r="8" spans="1:2" x14ac:dyDescent="0.35">
      <c r="A8" s="4" t="s">
        <v>47</v>
      </c>
      <c r="B8">
        <v>8</v>
      </c>
    </row>
    <row r="9" spans="1:2" x14ac:dyDescent="0.35">
      <c r="A9" s="4" t="s">
        <v>48</v>
      </c>
      <c r="B9">
        <v>9</v>
      </c>
    </row>
    <row r="10" spans="1:2" x14ac:dyDescent="0.35">
      <c r="A10" s="4" t="s">
        <v>49</v>
      </c>
      <c r="B10">
        <v>10</v>
      </c>
    </row>
    <row r="11" spans="1:2" x14ac:dyDescent="0.35">
      <c r="A11" s="4" t="s">
        <v>50</v>
      </c>
      <c r="B11">
        <v>35</v>
      </c>
    </row>
    <row r="12" spans="1:2" x14ac:dyDescent="0.35">
      <c r="A12" s="4" t="s">
        <v>51</v>
      </c>
      <c r="B12">
        <v>32</v>
      </c>
    </row>
    <row r="13" spans="1:2" x14ac:dyDescent="0.35">
      <c r="A13" s="4" t="s">
        <v>52</v>
      </c>
      <c r="B13">
        <v>27</v>
      </c>
    </row>
    <row r="14" spans="1:2" x14ac:dyDescent="0.35">
      <c r="A14" s="4" t="s">
        <v>53</v>
      </c>
      <c r="B14">
        <v>22</v>
      </c>
    </row>
    <row r="15" spans="1:2" x14ac:dyDescent="0.35">
      <c r="A15" s="4" t="s">
        <v>54</v>
      </c>
      <c r="B15">
        <v>17</v>
      </c>
    </row>
    <row r="16" spans="1:2" x14ac:dyDescent="0.35">
      <c r="A16" s="4" t="s">
        <v>55</v>
      </c>
      <c r="B16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F3AE-2CFF-49F0-A790-2BD56DF82259}">
  <dimension ref="A1:Y214"/>
  <sheetViews>
    <sheetView workbookViewId="0">
      <selection activeCell="C46" sqref="C46"/>
    </sheetView>
  </sheetViews>
  <sheetFormatPr defaultRowHeight="21" x14ac:dyDescent="0.35"/>
  <cols>
    <col min="1" max="1" width="67.54296875" style="79" customWidth="1"/>
    <col min="2" max="2" width="8.90625" style="2" customWidth="1"/>
    <col min="3" max="3" width="8.7265625" customWidth="1"/>
    <col min="4" max="24" width="8.90625" style="2" customWidth="1"/>
    <col min="25" max="25" width="8.7265625" style="4"/>
  </cols>
  <sheetData>
    <row r="1" spans="1:23" x14ac:dyDescent="0.35">
      <c r="A1" s="79" t="s">
        <v>262</v>
      </c>
      <c r="B1" s="2" t="s">
        <v>31</v>
      </c>
      <c r="C1" t="s">
        <v>57</v>
      </c>
      <c r="D1" s="2" t="s">
        <v>66</v>
      </c>
      <c r="E1" s="2" t="s">
        <v>60</v>
      </c>
      <c r="F1" s="2" t="s">
        <v>61</v>
      </c>
      <c r="G1" s="2" t="s">
        <v>3</v>
      </c>
      <c r="H1" s="2" t="s">
        <v>63</v>
      </c>
      <c r="I1" s="2" t="s">
        <v>58</v>
      </c>
      <c r="J1" s="2" t="s">
        <v>59</v>
      </c>
      <c r="K1" s="2" t="s">
        <v>62</v>
      </c>
      <c r="L1" s="2" t="s">
        <v>65</v>
      </c>
      <c r="M1" s="2" t="s">
        <v>72</v>
      </c>
      <c r="N1" s="2" t="s">
        <v>70</v>
      </c>
      <c r="O1" s="2" t="s">
        <v>75</v>
      </c>
      <c r="P1" s="2" t="s">
        <v>64</v>
      </c>
      <c r="Q1" s="2" t="s">
        <v>67</v>
      </c>
      <c r="R1" s="2" t="s">
        <v>68</v>
      </c>
      <c r="S1" s="2" t="s">
        <v>69</v>
      </c>
      <c r="T1" s="2" t="s">
        <v>71</v>
      </c>
      <c r="U1" s="2" t="s">
        <v>73</v>
      </c>
      <c r="V1" s="2" t="s">
        <v>74</v>
      </c>
      <c r="W1" s="2" t="s">
        <v>56</v>
      </c>
    </row>
    <row r="2" spans="1:23" x14ac:dyDescent="0.35">
      <c r="A2" s="79" t="s">
        <v>138</v>
      </c>
      <c r="B2" s="2">
        <v>37.1</v>
      </c>
      <c r="C2" s="2">
        <v>37.1</v>
      </c>
      <c r="D2" s="2">
        <v>42.610000000000007</v>
      </c>
      <c r="E2" s="2">
        <v>37.1</v>
      </c>
      <c r="F2" s="2">
        <v>42.379999999999995</v>
      </c>
      <c r="G2" s="2">
        <v>37.1</v>
      </c>
      <c r="H2" s="2">
        <v>37.1</v>
      </c>
      <c r="I2" s="2">
        <v>37.799999999999997</v>
      </c>
      <c r="J2" s="2">
        <v>37.799999999999997</v>
      </c>
      <c r="K2" s="2">
        <v>38.03</v>
      </c>
      <c r="L2" s="2">
        <v>38.03</v>
      </c>
      <c r="M2" s="2">
        <v>38.03</v>
      </c>
      <c r="N2" s="2">
        <v>37.799999999999997</v>
      </c>
      <c r="O2" s="2">
        <v>37.799999999999997</v>
      </c>
      <c r="P2" s="2">
        <v>38.03</v>
      </c>
      <c r="Q2" s="2">
        <v>38.03</v>
      </c>
      <c r="R2" s="2">
        <v>37.1</v>
      </c>
      <c r="S2" s="2">
        <v>42.610000000000007</v>
      </c>
      <c r="T2" s="2">
        <v>38.03</v>
      </c>
      <c r="U2" s="2">
        <v>38.64</v>
      </c>
      <c r="V2" s="2">
        <v>37.1</v>
      </c>
      <c r="W2" s="80" t="s">
        <v>7</v>
      </c>
    </row>
    <row r="3" spans="1:23" x14ac:dyDescent="0.35">
      <c r="A3" s="79" t="s">
        <v>139</v>
      </c>
      <c r="B3" s="2">
        <v>20.61</v>
      </c>
      <c r="C3" s="2">
        <v>20.61</v>
      </c>
      <c r="D3" s="2">
        <v>23.82</v>
      </c>
      <c r="E3" s="2">
        <v>20.61</v>
      </c>
      <c r="F3" s="2">
        <v>23.52</v>
      </c>
      <c r="G3" s="2">
        <v>20.61</v>
      </c>
      <c r="H3" s="2">
        <v>20.61</v>
      </c>
      <c r="I3" s="2">
        <v>20.98</v>
      </c>
      <c r="J3" s="2">
        <v>20.98</v>
      </c>
      <c r="K3" s="2">
        <v>21.25</v>
      </c>
      <c r="L3" s="2">
        <v>21.25</v>
      </c>
      <c r="M3" s="2">
        <v>21.25</v>
      </c>
      <c r="N3" s="2">
        <v>20.98</v>
      </c>
      <c r="O3" s="2">
        <v>20.98</v>
      </c>
      <c r="P3" s="2">
        <v>21.25</v>
      </c>
      <c r="Q3" s="2">
        <v>21.25</v>
      </c>
      <c r="R3" s="2">
        <v>20.61</v>
      </c>
      <c r="S3" s="2">
        <v>23.82</v>
      </c>
      <c r="T3" s="2">
        <v>21.25</v>
      </c>
      <c r="U3" s="2">
        <v>21.46</v>
      </c>
      <c r="V3" s="2">
        <v>20.61</v>
      </c>
      <c r="W3" s="80" t="s">
        <v>41</v>
      </c>
    </row>
    <row r="4" spans="1:23" x14ac:dyDescent="0.35">
      <c r="A4" s="79" t="s">
        <v>140</v>
      </c>
      <c r="B4" s="2">
        <v>15.1</v>
      </c>
      <c r="C4" s="2">
        <v>15.1</v>
      </c>
      <c r="D4" s="2">
        <v>17.46</v>
      </c>
      <c r="E4" s="2">
        <v>15.1</v>
      </c>
      <c r="F4" s="2">
        <v>17.239999999999998</v>
      </c>
      <c r="G4" s="2">
        <v>15.1</v>
      </c>
      <c r="H4" s="2">
        <v>15.1</v>
      </c>
      <c r="I4" s="2">
        <v>15.38</v>
      </c>
      <c r="J4" s="2">
        <v>15.38</v>
      </c>
      <c r="K4" s="2">
        <v>15.58</v>
      </c>
      <c r="L4" s="2">
        <v>15.58</v>
      </c>
      <c r="M4" s="2">
        <v>15.58</v>
      </c>
      <c r="N4" s="2">
        <v>15.38</v>
      </c>
      <c r="O4" s="2">
        <v>15.38</v>
      </c>
      <c r="P4" s="2">
        <v>15.58</v>
      </c>
      <c r="Q4" s="2">
        <v>15.58</v>
      </c>
      <c r="R4" s="2">
        <v>15.1</v>
      </c>
      <c r="S4" s="2">
        <v>17.46</v>
      </c>
      <c r="T4" s="2">
        <v>15.58</v>
      </c>
      <c r="U4" s="2">
        <v>15.73</v>
      </c>
      <c r="V4" s="2">
        <v>15.1</v>
      </c>
      <c r="W4" s="80" t="s">
        <v>42</v>
      </c>
    </row>
    <row r="5" spans="1:23" x14ac:dyDescent="0.35">
      <c r="A5" s="79" t="s">
        <v>141</v>
      </c>
      <c r="B5" s="2">
        <v>24.21</v>
      </c>
      <c r="C5" s="2">
        <v>24.21</v>
      </c>
      <c r="D5" s="2">
        <v>28.69</v>
      </c>
      <c r="E5" s="2">
        <v>24.21</v>
      </c>
      <c r="F5" s="2">
        <v>28.69</v>
      </c>
      <c r="G5" s="2">
        <v>24.21</v>
      </c>
      <c r="H5" s="2">
        <v>24.21</v>
      </c>
      <c r="I5" s="2">
        <v>25.33</v>
      </c>
      <c r="J5" s="2">
        <v>25.33</v>
      </c>
      <c r="K5" s="2">
        <v>25.33</v>
      </c>
      <c r="L5" s="2">
        <v>25.33</v>
      </c>
      <c r="M5" s="2">
        <v>25.33</v>
      </c>
      <c r="N5" s="2">
        <v>25.33</v>
      </c>
      <c r="O5" s="2">
        <v>25.33</v>
      </c>
      <c r="P5" s="2">
        <v>25.33</v>
      </c>
      <c r="Q5" s="2">
        <v>25.33</v>
      </c>
      <c r="R5" s="2">
        <v>24.21</v>
      </c>
      <c r="S5" s="2">
        <v>28.69</v>
      </c>
      <c r="T5" s="2">
        <v>25.33</v>
      </c>
      <c r="U5" s="2">
        <v>25.33</v>
      </c>
      <c r="V5" s="2">
        <v>24.21</v>
      </c>
      <c r="W5" s="80" t="s">
        <v>7</v>
      </c>
    </row>
    <row r="6" spans="1:23" x14ac:dyDescent="0.35">
      <c r="A6" s="79" t="s">
        <v>142</v>
      </c>
      <c r="B6" s="2">
        <v>13.56</v>
      </c>
      <c r="C6" s="2">
        <v>13.56</v>
      </c>
      <c r="D6" s="2">
        <v>16.07</v>
      </c>
      <c r="E6" s="2">
        <v>13.56</v>
      </c>
      <c r="F6" s="2">
        <v>16.07</v>
      </c>
      <c r="G6" s="2">
        <v>13.56</v>
      </c>
      <c r="H6" s="2">
        <v>13.56</v>
      </c>
      <c r="I6" s="2">
        <v>14.18</v>
      </c>
      <c r="J6" s="2">
        <v>14.18</v>
      </c>
      <c r="K6" s="2">
        <v>14.18</v>
      </c>
      <c r="L6" s="2">
        <v>14.18</v>
      </c>
      <c r="M6" s="2">
        <v>14.18</v>
      </c>
      <c r="N6" s="2">
        <v>14.18</v>
      </c>
      <c r="O6" s="2">
        <v>14.18</v>
      </c>
      <c r="P6" s="2">
        <v>14.18</v>
      </c>
      <c r="Q6" s="2">
        <v>14.18</v>
      </c>
      <c r="R6" s="2">
        <v>13.56</v>
      </c>
      <c r="S6" s="2">
        <v>16.07</v>
      </c>
      <c r="T6" s="2">
        <v>14.18</v>
      </c>
      <c r="U6" s="2">
        <v>14.18</v>
      </c>
      <c r="V6" s="2">
        <v>13.56</v>
      </c>
      <c r="W6" s="80" t="s">
        <v>41</v>
      </c>
    </row>
    <row r="7" spans="1:23" x14ac:dyDescent="0.35">
      <c r="A7" s="79" t="s">
        <v>143</v>
      </c>
      <c r="B7" s="2">
        <v>9.86</v>
      </c>
      <c r="C7" s="2">
        <v>9.86</v>
      </c>
      <c r="D7" s="2">
        <v>11.68</v>
      </c>
      <c r="E7" s="2">
        <v>9.86</v>
      </c>
      <c r="F7" s="2">
        <v>11.68</v>
      </c>
      <c r="G7" s="2">
        <v>9.86</v>
      </c>
      <c r="H7" s="2">
        <v>9.86</v>
      </c>
      <c r="I7" s="2">
        <v>10.32</v>
      </c>
      <c r="J7" s="2">
        <v>10.32</v>
      </c>
      <c r="K7" s="2">
        <v>10.32</v>
      </c>
      <c r="L7" s="2">
        <v>10.32</v>
      </c>
      <c r="M7" s="2">
        <v>10.32</v>
      </c>
      <c r="N7" s="2">
        <v>10.32</v>
      </c>
      <c r="O7" s="2">
        <v>10.32</v>
      </c>
      <c r="P7" s="2">
        <v>10.32</v>
      </c>
      <c r="Q7" s="2">
        <v>10.32</v>
      </c>
      <c r="R7" s="2">
        <v>9.86</v>
      </c>
      <c r="S7" s="2">
        <v>11.68</v>
      </c>
      <c r="T7" s="2">
        <v>10.32</v>
      </c>
      <c r="U7" s="2">
        <v>10.32</v>
      </c>
      <c r="V7" s="2">
        <v>9.86</v>
      </c>
      <c r="W7" s="80" t="s">
        <v>42</v>
      </c>
    </row>
    <row r="8" spans="1:23" x14ac:dyDescent="0.35">
      <c r="A8" s="79" t="s">
        <v>144</v>
      </c>
      <c r="B8" s="2">
        <v>24.21</v>
      </c>
      <c r="C8" s="2">
        <v>24.21</v>
      </c>
      <c r="D8" s="2">
        <v>28.69</v>
      </c>
      <c r="E8" s="2">
        <v>24.21</v>
      </c>
      <c r="F8" s="2">
        <v>28.69</v>
      </c>
      <c r="G8" s="2">
        <v>24.21</v>
      </c>
      <c r="H8" s="2">
        <v>24.21</v>
      </c>
      <c r="I8" s="2">
        <v>25.33</v>
      </c>
      <c r="J8" s="2">
        <v>25.33</v>
      </c>
      <c r="K8" s="2">
        <v>25.33</v>
      </c>
      <c r="L8" s="2">
        <v>25.33</v>
      </c>
      <c r="M8" s="2">
        <v>25.33</v>
      </c>
      <c r="N8" s="2">
        <v>25.33</v>
      </c>
      <c r="O8" s="2">
        <v>25.33</v>
      </c>
      <c r="P8" s="2">
        <v>25.33</v>
      </c>
      <c r="Q8" s="2">
        <v>25.33</v>
      </c>
      <c r="R8" s="2">
        <v>24.21</v>
      </c>
      <c r="S8" s="2">
        <v>28.69</v>
      </c>
      <c r="T8" s="2">
        <v>25.33</v>
      </c>
      <c r="U8" s="2">
        <v>25.33</v>
      </c>
      <c r="V8" s="2">
        <v>24.21</v>
      </c>
      <c r="W8" s="80" t="s">
        <v>7</v>
      </c>
    </row>
    <row r="9" spans="1:23" x14ac:dyDescent="0.35">
      <c r="A9" s="79" t="s">
        <v>145</v>
      </c>
      <c r="B9" s="2">
        <v>13.56</v>
      </c>
      <c r="C9" s="2">
        <v>13.56</v>
      </c>
      <c r="D9" s="2">
        <v>16.07</v>
      </c>
      <c r="E9" s="2">
        <v>13.56</v>
      </c>
      <c r="F9" s="2">
        <v>16.07</v>
      </c>
      <c r="G9" s="2">
        <v>13.56</v>
      </c>
      <c r="H9" s="2">
        <v>13.56</v>
      </c>
      <c r="I9" s="2">
        <v>14.18</v>
      </c>
      <c r="J9" s="2">
        <v>14.18</v>
      </c>
      <c r="K9" s="2">
        <v>14.18</v>
      </c>
      <c r="L9" s="2">
        <v>14.18</v>
      </c>
      <c r="M9" s="2">
        <v>14.18</v>
      </c>
      <c r="N9" s="2">
        <v>14.18</v>
      </c>
      <c r="O9" s="2">
        <v>14.18</v>
      </c>
      <c r="P9" s="2">
        <v>14.18</v>
      </c>
      <c r="Q9" s="2">
        <v>14.18</v>
      </c>
      <c r="R9" s="2">
        <v>13.56</v>
      </c>
      <c r="S9" s="2">
        <v>16.07</v>
      </c>
      <c r="T9" s="2">
        <v>14.18</v>
      </c>
      <c r="U9" s="2">
        <v>14.18</v>
      </c>
      <c r="V9" s="2">
        <v>13.56</v>
      </c>
      <c r="W9" s="80" t="s">
        <v>41</v>
      </c>
    </row>
    <row r="10" spans="1:23" x14ac:dyDescent="0.35">
      <c r="A10" s="79" t="s">
        <v>146</v>
      </c>
      <c r="B10" s="2">
        <v>9.86</v>
      </c>
      <c r="C10" s="2">
        <v>9.86</v>
      </c>
      <c r="D10" s="2">
        <v>11.68</v>
      </c>
      <c r="E10" s="2">
        <v>9.86</v>
      </c>
      <c r="F10" s="2">
        <v>11.68</v>
      </c>
      <c r="G10" s="2">
        <v>9.86</v>
      </c>
      <c r="H10" s="2">
        <v>9.86</v>
      </c>
      <c r="I10" s="2">
        <v>10.32</v>
      </c>
      <c r="J10" s="2">
        <v>10.32</v>
      </c>
      <c r="K10" s="2">
        <v>10.32</v>
      </c>
      <c r="L10" s="2">
        <v>10.32</v>
      </c>
      <c r="M10" s="2">
        <v>10.32</v>
      </c>
      <c r="N10" s="2">
        <v>10.32</v>
      </c>
      <c r="O10" s="2">
        <v>10.32</v>
      </c>
      <c r="P10" s="2">
        <v>10.32</v>
      </c>
      <c r="Q10" s="2">
        <v>10.32</v>
      </c>
      <c r="R10" s="2">
        <v>9.86</v>
      </c>
      <c r="S10" s="2">
        <v>11.68</v>
      </c>
      <c r="T10" s="2">
        <v>10.32</v>
      </c>
      <c r="U10" s="2">
        <v>10.32</v>
      </c>
      <c r="V10" s="2">
        <v>9.86</v>
      </c>
      <c r="W10" s="80" t="s">
        <v>42</v>
      </c>
    </row>
    <row r="11" spans="1:23" x14ac:dyDescent="0.35">
      <c r="A11" s="79" t="s">
        <v>559</v>
      </c>
      <c r="B11" s="2">
        <v>28.78</v>
      </c>
      <c r="C11" s="2">
        <v>28.78</v>
      </c>
      <c r="D11" s="2">
        <v>34.85</v>
      </c>
      <c r="E11" s="2">
        <v>28.78</v>
      </c>
      <c r="F11" s="2">
        <v>34.85</v>
      </c>
      <c r="G11" s="2">
        <v>28.78</v>
      </c>
      <c r="H11" s="2">
        <v>28.78</v>
      </c>
      <c r="I11" s="2">
        <v>30.3</v>
      </c>
      <c r="J11" s="2">
        <v>30.3</v>
      </c>
      <c r="K11" s="2">
        <v>30.3</v>
      </c>
      <c r="L11" s="2">
        <v>30.3</v>
      </c>
      <c r="M11" s="2">
        <v>30.3</v>
      </c>
      <c r="N11" s="2">
        <v>30.3</v>
      </c>
      <c r="O11" s="2">
        <v>30.3</v>
      </c>
      <c r="P11" s="2">
        <v>30.3</v>
      </c>
      <c r="Q11" s="2">
        <v>30.3</v>
      </c>
      <c r="R11" s="2">
        <v>28.78</v>
      </c>
      <c r="S11" s="2">
        <v>34.85</v>
      </c>
      <c r="T11" s="2">
        <v>30.3</v>
      </c>
      <c r="U11" s="2">
        <v>30.3</v>
      </c>
      <c r="V11" s="2">
        <v>28.78</v>
      </c>
      <c r="W11" s="80" t="s">
        <v>7</v>
      </c>
    </row>
    <row r="12" spans="1:23" x14ac:dyDescent="0.35">
      <c r="A12" s="79" t="s">
        <v>560</v>
      </c>
      <c r="B12" s="2">
        <v>15.83</v>
      </c>
      <c r="C12" s="2">
        <v>15.83</v>
      </c>
      <c r="D12" s="2">
        <v>19.170000000000002</v>
      </c>
      <c r="E12" s="2">
        <v>15.83</v>
      </c>
      <c r="F12" s="2">
        <v>19.170000000000002</v>
      </c>
      <c r="G12" s="2">
        <v>15.83</v>
      </c>
      <c r="H12" s="2">
        <v>15.83</v>
      </c>
      <c r="I12" s="2">
        <v>16.670000000000002</v>
      </c>
      <c r="J12" s="2">
        <v>16.670000000000002</v>
      </c>
      <c r="K12" s="2">
        <v>16.670000000000002</v>
      </c>
      <c r="L12" s="2">
        <v>16.670000000000002</v>
      </c>
      <c r="M12" s="2">
        <v>16.670000000000002</v>
      </c>
      <c r="N12" s="2">
        <v>16.670000000000002</v>
      </c>
      <c r="O12" s="2">
        <v>16.670000000000002</v>
      </c>
      <c r="P12" s="2">
        <v>16.670000000000002</v>
      </c>
      <c r="Q12" s="2">
        <v>16.670000000000002</v>
      </c>
      <c r="R12" s="2">
        <v>15.83</v>
      </c>
      <c r="S12" s="2">
        <v>19.170000000000002</v>
      </c>
      <c r="T12" s="2">
        <v>16.670000000000002</v>
      </c>
      <c r="U12" s="2">
        <v>16.670000000000002</v>
      </c>
      <c r="V12" s="2">
        <v>15.83</v>
      </c>
      <c r="W12" s="80" t="s">
        <v>41</v>
      </c>
    </row>
    <row r="13" spans="1:23" x14ac:dyDescent="0.35">
      <c r="A13" s="79" t="s">
        <v>561</v>
      </c>
      <c r="B13" s="2">
        <v>11.51</v>
      </c>
      <c r="C13" s="2">
        <v>11.51</v>
      </c>
      <c r="D13" s="2">
        <v>13.94</v>
      </c>
      <c r="E13" s="2">
        <v>11.51</v>
      </c>
      <c r="F13" s="2">
        <v>13.94</v>
      </c>
      <c r="G13" s="2">
        <v>11.51</v>
      </c>
      <c r="H13" s="2">
        <v>11.51</v>
      </c>
      <c r="I13" s="2">
        <v>12.12</v>
      </c>
      <c r="J13" s="2">
        <v>12.12</v>
      </c>
      <c r="K13" s="2">
        <v>12.12</v>
      </c>
      <c r="L13" s="2">
        <v>12.12</v>
      </c>
      <c r="M13" s="2">
        <v>12.12</v>
      </c>
      <c r="N13" s="2">
        <v>12.12</v>
      </c>
      <c r="O13" s="2">
        <v>12.12</v>
      </c>
      <c r="P13" s="2">
        <v>12.12</v>
      </c>
      <c r="Q13" s="2">
        <v>12.12</v>
      </c>
      <c r="R13" s="2">
        <v>11.51</v>
      </c>
      <c r="S13" s="2">
        <v>13.94</v>
      </c>
      <c r="T13" s="2">
        <v>12.12</v>
      </c>
      <c r="U13" s="2">
        <v>12.12</v>
      </c>
      <c r="V13" s="2">
        <v>11.51</v>
      </c>
      <c r="W13" s="80" t="s">
        <v>42</v>
      </c>
    </row>
    <row r="14" spans="1:23" x14ac:dyDescent="0.35">
      <c r="A14" s="79" t="s">
        <v>147</v>
      </c>
      <c r="B14" s="2">
        <v>54.930000000000007</v>
      </c>
      <c r="C14" s="2">
        <v>54.930000000000007</v>
      </c>
      <c r="D14" s="2">
        <v>62.150000000000006</v>
      </c>
      <c r="E14" s="2">
        <v>54.930000000000007</v>
      </c>
      <c r="F14" s="2">
        <v>60.949999999999996</v>
      </c>
      <c r="G14" s="2">
        <v>54.930000000000007</v>
      </c>
      <c r="H14" s="2">
        <v>54.930000000000007</v>
      </c>
      <c r="I14" s="2">
        <v>54.349999999999994</v>
      </c>
      <c r="J14" s="2">
        <v>54.349999999999994</v>
      </c>
      <c r="K14" s="2">
        <v>55.470000000000013</v>
      </c>
      <c r="L14" s="2">
        <v>55.470000000000013</v>
      </c>
      <c r="M14" s="2">
        <v>55.470000000000013</v>
      </c>
      <c r="N14" s="2">
        <v>54.349999999999994</v>
      </c>
      <c r="O14" s="2">
        <v>54.349999999999994</v>
      </c>
      <c r="P14" s="2">
        <v>55.470000000000013</v>
      </c>
      <c r="Q14" s="2">
        <v>55.470000000000013</v>
      </c>
      <c r="R14" s="2">
        <v>54.930000000000007</v>
      </c>
      <c r="S14" s="2">
        <v>62.150000000000006</v>
      </c>
      <c r="T14" s="2">
        <v>55.470000000000013</v>
      </c>
      <c r="U14" s="2">
        <v>57.19</v>
      </c>
      <c r="V14" s="2">
        <v>54.930000000000007</v>
      </c>
      <c r="W14" s="80" t="s">
        <v>7</v>
      </c>
    </row>
    <row r="15" spans="1:23" x14ac:dyDescent="0.35">
      <c r="A15" s="79" t="s">
        <v>148</v>
      </c>
      <c r="B15" s="2">
        <v>30.89</v>
      </c>
      <c r="C15" s="2">
        <v>30.89</v>
      </c>
      <c r="D15" s="2">
        <v>34.950000000000003</v>
      </c>
      <c r="E15" s="2">
        <v>30.89</v>
      </c>
      <c r="F15" s="2">
        <v>34.090000000000003</v>
      </c>
      <c r="G15" s="2">
        <v>30.89</v>
      </c>
      <c r="H15" s="2">
        <v>30.89</v>
      </c>
      <c r="I15" s="2">
        <v>30.4</v>
      </c>
      <c r="J15" s="2">
        <v>30.4</v>
      </c>
      <c r="K15" s="2">
        <v>31.21</v>
      </c>
      <c r="L15" s="2">
        <v>31.21</v>
      </c>
      <c r="M15" s="2">
        <v>31.21</v>
      </c>
      <c r="N15" s="2">
        <v>30.4</v>
      </c>
      <c r="O15" s="2">
        <v>30.4</v>
      </c>
      <c r="P15" s="2">
        <v>31.21</v>
      </c>
      <c r="Q15" s="2">
        <v>31.21</v>
      </c>
      <c r="R15" s="2">
        <v>30.89</v>
      </c>
      <c r="S15" s="2">
        <v>34.950000000000003</v>
      </c>
      <c r="T15" s="2">
        <v>31.21</v>
      </c>
      <c r="U15" s="2">
        <v>32.159999999999997</v>
      </c>
      <c r="V15" s="2">
        <v>30.89</v>
      </c>
      <c r="W15" s="80" t="s">
        <v>41</v>
      </c>
    </row>
    <row r="16" spans="1:23" x14ac:dyDescent="0.35">
      <c r="A16" s="79" t="s">
        <v>149</v>
      </c>
      <c r="B16" s="2">
        <v>22.8</v>
      </c>
      <c r="C16" s="2">
        <v>22.8</v>
      </c>
      <c r="D16" s="2">
        <v>25.8</v>
      </c>
      <c r="E16" s="2">
        <v>22.8</v>
      </c>
      <c r="F16" s="2">
        <v>25.17</v>
      </c>
      <c r="G16" s="2">
        <v>22.8</v>
      </c>
      <c r="H16" s="2">
        <v>22.8</v>
      </c>
      <c r="I16" s="2">
        <v>22.44</v>
      </c>
      <c r="J16" s="2">
        <v>22.44</v>
      </c>
      <c r="K16" s="2">
        <v>23.03</v>
      </c>
      <c r="L16" s="2">
        <v>23.03</v>
      </c>
      <c r="M16" s="2">
        <v>23.03</v>
      </c>
      <c r="N16" s="2">
        <v>22.44</v>
      </c>
      <c r="O16" s="2">
        <v>22.44</v>
      </c>
      <c r="P16" s="2">
        <v>23.03</v>
      </c>
      <c r="Q16" s="2">
        <v>23.03</v>
      </c>
      <c r="R16" s="2">
        <v>22.8</v>
      </c>
      <c r="S16" s="2">
        <v>25.8</v>
      </c>
      <c r="T16" s="2">
        <v>23.03</v>
      </c>
      <c r="U16" s="2">
        <v>23.74</v>
      </c>
      <c r="V16" s="2">
        <v>22.8</v>
      </c>
      <c r="W16" s="80" t="s">
        <v>42</v>
      </c>
    </row>
    <row r="17" spans="1:23" x14ac:dyDescent="0.35">
      <c r="A17" s="79" t="s">
        <v>150</v>
      </c>
      <c r="B17" s="2">
        <v>24.79</v>
      </c>
      <c r="C17" s="2">
        <v>24.79</v>
      </c>
      <c r="D17" s="2">
        <v>29.39</v>
      </c>
      <c r="E17" s="2">
        <v>24.79</v>
      </c>
      <c r="F17" s="2">
        <v>29.39</v>
      </c>
      <c r="G17" s="2">
        <v>24.79</v>
      </c>
      <c r="H17" s="2">
        <v>24.79</v>
      </c>
      <c r="I17" s="2">
        <v>25.94</v>
      </c>
      <c r="J17" s="2">
        <v>25.94</v>
      </c>
      <c r="K17" s="2">
        <v>25.94</v>
      </c>
      <c r="L17" s="2">
        <v>25.94</v>
      </c>
      <c r="M17" s="2">
        <v>25.94</v>
      </c>
      <c r="N17" s="2">
        <v>25.94</v>
      </c>
      <c r="O17" s="2">
        <v>25.94</v>
      </c>
      <c r="P17" s="2">
        <v>25.94</v>
      </c>
      <c r="Q17" s="2">
        <v>25.94</v>
      </c>
      <c r="R17" s="2">
        <v>24.79</v>
      </c>
      <c r="S17" s="2">
        <v>29.39</v>
      </c>
      <c r="T17" s="2">
        <v>25.94</v>
      </c>
      <c r="U17" s="2">
        <v>25.94</v>
      </c>
      <c r="V17" s="2">
        <v>24.79</v>
      </c>
      <c r="W17" s="80" t="s">
        <v>7</v>
      </c>
    </row>
    <row r="18" spans="1:23" x14ac:dyDescent="0.35">
      <c r="A18" s="79" t="s">
        <v>151</v>
      </c>
      <c r="B18" s="2">
        <v>13.88</v>
      </c>
      <c r="C18" s="2">
        <v>13.88</v>
      </c>
      <c r="D18" s="2">
        <v>16.46</v>
      </c>
      <c r="E18" s="2">
        <v>13.88</v>
      </c>
      <c r="F18" s="2">
        <v>16.46</v>
      </c>
      <c r="G18" s="2">
        <v>13.88</v>
      </c>
      <c r="H18" s="2">
        <v>13.88</v>
      </c>
      <c r="I18" s="2">
        <v>14.53</v>
      </c>
      <c r="J18" s="2">
        <v>14.53</v>
      </c>
      <c r="K18" s="2">
        <v>14.53</v>
      </c>
      <c r="L18" s="2">
        <v>14.53</v>
      </c>
      <c r="M18" s="2">
        <v>14.53</v>
      </c>
      <c r="N18" s="2">
        <v>14.53</v>
      </c>
      <c r="O18" s="2">
        <v>14.53</v>
      </c>
      <c r="P18" s="2">
        <v>14.53</v>
      </c>
      <c r="Q18" s="2">
        <v>14.53</v>
      </c>
      <c r="R18" s="2">
        <v>13.88</v>
      </c>
      <c r="S18" s="2">
        <v>16.46</v>
      </c>
      <c r="T18" s="2">
        <v>14.53</v>
      </c>
      <c r="U18" s="2">
        <v>14.53</v>
      </c>
      <c r="V18" s="2">
        <v>13.88</v>
      </c>
      <c r="W18" s="80" t="s">
        <v>41</v>
      </c>
    </row>
    <row r="19" spans="1:23" x14ac:dyDescent="0.35">
      <c r="A19" s="79" t="s">
        <v>152</v>
      </c>
      <c r="B19" s="2">
        <v>10.09</v>
      </c>
      <c r="C19" s="2">
        <v>10.09</v>
      </c>
      <c r="D19" s="2">
        <v>11.97</v>
      </c>
      <c r="E19" s="2">
        <v>10.09</v>
      </c>
      <c r="F19" s="2">
        <v>11.97</v>
      </c>
      <c r="G19" s="2">
        <v>10.09</v>
      </c>
      <c r="H19" s="2">
        <v>10.09</v>
      </c>
      <c r="I19" s="2">
        <v>10.56</v>
      </c>
      <c r="J19" s="2">
        <v>10.56</v>
      </c>
      <c r="K19" s="2">
        <v>10.56</v>
      </c>
      <c r="L19" s="2">
        <v>10.56</v>
      </c>
      <c r="M19" s="2">
        <v>10.56</v>
      </c>
      <c r="N19" s="2">
        <v>10.56</v>
      </c>
      <c r="O19" s="2">
        <v>10.56</v>
      </c>
      <c r="P19" s="2">
        <v>10.56</v>
      </c>
      <c r="Q19" s="2">
        <v>10.56</v>
      </c>
      <c r="R19" s="2">
        <v>10.09</v>
      </c>
      <c r="S19" s="2">
        <v>11.97</v>
      </c>
      <c r="T19" s="2">
        <v>10.56</v>
      </c>
      <c r="U19" s="2">
        <v>10.56</v>
      </c>
      <c r="V19" s="2">
        <v>10.09</v>
      </c>
      <c r="W19" s="80" t="s">
        <v>42</v>
      </c>
    </row>
    <row r="20" spans="1:23" x14ac:dyDescent="0.35">
      <c r="A20" s="79" t="s">
        <v>153</v>
      </c>
      <c r="B20" s="2">
        <v>43.14</v>
      </c>
      <c r="C20" s="2">
        <v>43.14</v>
      </c>
      <c r="D20" s="2">
        <v>48.879999999999995</v>
      </c>
      <c r="E20" s="2">
        <v>43.14</v>
      </c>
      <c r="F20" s="2">
        <v>47.540000000000006</v>
      </c>
      <c r="G20" s="2">
        <v>43.14</v>
      </c>
      <c r="H20" s="2">
        <v>43.14</v>
      </c>
      <c r="I20" s="2">
        <v>42.24</v>
      </c>
      <c r="J20" s="2">
        <v>42.24</v>
      </c>
      <c r="K20" s="2">
        <v>43.49</v>
      </c>
      <c r="L20" s="2">
        <v>43.49</v>
      </c>
      <c r="M20" s="2">
        <v>43.49</v>
      </c>
      <c r="N20" s="2">
        <v>42.24</v>
      </c>
      <c r="O20" s="2">
        <v>42.24</v>
      </c>
      <c r="P20" s="2">
        <v>43.49</v>
      </c>
      <c r="Q20" s="2">
        <v>43.49</v>
      </c>
      <c r="R20" s="2">
        <v>43.14</v>
      </c>
      <c r="S20" s="2">
        <v>48.879999999999995</v>
      </c>
      <c r="T20" s="2">
        <v>43.49</v>
      </c>
      <c r="U20" s="2">
        <v>44.96</v>
      </c>
      <c r="V20" s="2">
        <v>43.14</v>
      </c>
      <c r="W20" s="80" t="s">
        <v>7</v>
      </c>
    </row>
    <row r="21" spans="1:23" x14ac:dyDescent="0.35">
      <c r="A21" s="79" t="s">
        <v>154</v>
      </c>
      <c r="B21" s="2">
        <v>24.28</v>
      </c>
      <c r="C21" s="2">
        <v>24.28</v>
      </c>
      <c r="D21" s="2">
        <v>27.52</v>
      </c>
      <c r="E21" s="2">
        <v>24.28</v>
      </c>
      <c r="F21" s="2">
        <v>26.77</v>
      </c>
      <c r="G21" s="2">
        <v>24.28</v>
      </c>
      <c r="H21" s="2">
        <v>24.28</v>
      </c>
      <c r="I21" s="2">
        <v>23.78</v>
      </c>
      <c r="J21" s="2">
        <v>23.78</v>
      </c>
      <c r="K21" s="2">
        <v>24.49</v>
      </c>
      <c r="L21" s="2">
        <v>24.49</v>
      </c>
      <c r="M21" s="2">
        <v>24.49</v>
      </c>
      <c r="N21" s="2">
        <v>23.78</v>
      </c>
      <c r="O21" s="2">
        <v>23.78</v>
      </c>
      <c r="P21" s="2">
        <v>24.49</v>
      </c>
      <c r="Q21" s="2">
        <v>24.49</v>
      </c>
      <c r="R21" s="2">
        <v>24.28</v>
      </c>
      <c r="S21" s="2">
        <v>27.52</v>
      </c>
      <c r="T21" s="2">
        <v>24.49</v>
      </c>
      <c r="U21" s="2">
        <v>25.31</v>
      </c>
      <c r="V21" s="2">
        <v>24.28</v>
      </c>
      <c r="W21" s="80" t="s">
        <v>41</v>
      </c>
    </row>
    <row r="22" spans="1:23" x14ac:dyDescent="0.35">
      <c r="A22" s="79" t="s">
        <v>155</v>
      </c>
      <c r="B22" s="2">
        <v>17.920000000000002</v>
      </c>
      <c r="C22" s="2">
        <v>17.920000000000002</v>
      </c>
      <c r="D22" s="2">
        <v>20.18</v>
      </c>
      <c r="E22" s="2">
        <v>17.920000000000002</v>
      </c>
      <c r="F22" s="2">
        <v>19.78</v>
      </c>
      <c r="G22" s="2">
        <v>17.920000000000002</v>
      </c>
      <c r="H22" s="2">
        <v>17.920000000000002</v>
      </c>
      <c r="I22" s="2">
        <v>17.57</v>
      </c>
      <c r="J22" s="2">
        <v>17.57</v>
      </c>
      <c r="K22" s="2">
        <v>17.96</v>
      </c>
      <c r="L22" s="2">
        <v>17.96</v>
      </c>
      <c r="M22" s="2">
        <v>17.96</v>
      </c>
      <c r="N22" s="2">
        <v>17.57</v>
      </c>
      <c r="O22" s="2">
        <v>17.57</v>
      </c>
      <c r="P22" s="2">
        <v>17.96</v>
      </c>
      <c r="Q22" s="2">
        <v>17.96</v>
      </c>
      <c r="R22" s="2">
        <v>17.920000000000002</v>
      </c>
      <c r="S22" s="2">
        <v>20.18</v>
      </c>
      <c r="T22" s="2">
        <v>17.96</v>
      </c>
      <c r="U22" s="2">
        <v>18.68</v>
      </c>
      <c r="V22" s="2">
        <v>17.920000000000002</v>
      </c>
      <c r="W22" s="80" t="s">
        <v>42</v>
      </c>
    </row>
    <row r="23" spans="1:23" x14ac:dyDescent="0.35">
      <c r="A23" s="79" t="s">
        <v>156</v>
      </c>
      <c r="B23" s="2">
        <v>24.5</v>
      </c>
      <c r="C23" s="2">
        <v>24.5</v>
      </c>
      <c r="D23" s="2">
        <v>29.04</v>
      </c>
      <c r="E23" s="2">
        <v>24.5</v>
      </c>
      <c r="F23" s="2">
        <v>29.04</v>
      </c>
      <c r="G23" s="2">
        <v>24.5</v>
      </c>
      <c r="H23" s="2">
        <v>24.5</v>
      </c>
      <c r="I23" s="2">
        <v>25.63</v>
      </c>
      <c r="J23" s="2">
        <v>25.63</v>
      </c>
      <c r="K23" s="2">
        <v>25.63</v>
      </c>
      <c r="L23" s="2">
        <v>25.63</v>
      </c>
      <c r="M23" s="2">
        <v>25.63</v>
      </c>
      <c r="N23" s="2">
        <v>25.63</v>
      </c>
      <c r="O23" s="2">
        <v>25.63</v>
      </c>
      <c r="P23" s="2">
        <v>25.63</v>
      </c>
      <c r="Q23" s="2">
        <v>25.63</v>
      </c>
      <c r="R23" s="2">
        <v>24.5</v>
      </c>
      <c r="S23" s="2">
        <v>29.04</v>
      </c>
      <c r="T23" s="2">
        <v>25.63</v>
      </c>
      <c r="U23" s="2">
        <v>25.63</v>
      </c>
      <c r="V23" s="2">
        <v>24.5</v>
      </c>
      <c r="W23" s="80" t="s">
        <v>7</v>
      </c>
    </row>
    <row r="24" spans="1:23" x14ac:dyDescent="0.35">
      <c r="A24" s="79" t="s">
        <v>157</v>
      </c>
      <c r="B24" s="2">
        <v>13.72</v>
      </c>
      <c r="C24" s="2">
        <v>13.72</v>
      </c>
      <c r="D24" s="2">
        <v>16.260000000000002</v>
      </c>
      <c r="E24" s="2">
        <v>13.72</v>
      </c>
      <c r="F24" s="2">
        <v>16.260000000000002</v>
      </c>
      <c r="G24" s="2">
        <v>13.72</v>
      </c>
      <c r="H24" s="2">
        <v>13.72</v>
      </c>
      <c r="I24" s="2">
        <v>14.35</v>
      </c>
      <c r="J24" s="2">
        <v>14.35</v>
      </c>
      <c r="K24" s="2">
        <v>14.35</v>
      </c>
      <c r="L24" s="2">
        <v>14.35</v>
      </c>
      <c r="M24" s="2">
        <v>14.35</v>
      </c>
      <c r="N24" s="2">
        <v>14.35</v>
      </c>
      <c r="O24" s="2">
        <v>14.35</v>
      </c>
      <c r="P24" s="2">
        <v>14.35</v>
      </c>
      <c r="Q24" s="2">
        <v>14.35</v>
      </c>
      <c r="R24" s="2">
        <v>13.72</v>
      </c>
      <c r="S24" s="2">
        <v>16.260000000000002</v>
      </c>
      <c r="T24" s="2">
        <v>14.35</v>
      </c>
      <c r="U24" s="2">
        <v>14.35</v>
      </c>
      <c r="V24" s="2">
        <v>13.72</v>
      </c>
      <c r="W24" s="80" t="s">
        <v>41</v>
      </c>
    </row>
    <row r="25" spans="1:23" x14ac:dyDescent="0.35">
      <c r="A25" s="79" t="s">
        <v>158</v>
      </c>
      <c r="B25" s="2">
        <v>9.98</v>
      </c>
      <c r="C25" s="2">
        <v>9.98</v>
      </c>
      <c r="D25" s="2">
        <v>11.82</v>
      </c>
      <c r="E25" s="2">
        <v>9.98</v>
      </c>
      <c r="F25" s="2">
        <v>11.82</v>
      </c>
      <c r="G25" s="2">
        <v>9.98</v>
      </c>
      <c r="H25" s="2">
        <v>9.98</v>
      </c>
      <c r="I25" s="2">
        <v>10.44</v>
      </c>
      <c r="J25" s="2">
        <v>10.44</v>
      </c>
      <c r="K25" s="2">
        <v>10.44</v>
      </c>
      <c r="L25" s="2">
        <v>10.44</v>
      </c>
      <c r="M25" s="2">
        <v>10.44</v>
      </c>
      <c r="N25" s="2">
        <v>10.44</v>
      </c>
      <c r="O25" s="2">
        <v>10.44</v>
      </c>
      <c r="P25" s="2">
        <v>10.44</v>
      </c>
      <c r="Q25" s="2">
        <v>10.44</v>
      </c>
      <c r="R25" s="2">
        <v>9.98</v>
      </c>
      <c r="S25" s="2">
        <v>11.82</v>
      </c>
      <c r="T25" s="2">
        <v>10.44</v>
      </c>
      <c r="U25" s="2">
        <v>10.44</v>
      </c>
      <c r="V25" s="2">
        <v>9.98</v>
      </c>
      <c r="W25" s="80" t="s">
        <v>42</v>
      </c>
    </row>
    <row r="26" spans="1:23" x14ac:dyDescent="0.35">
      <c r="A26" s="79" t="s">
        <v>562</v>
      </c>
      <c r="B26" s="2">
        <v>29.18</v>
      </c>
      <c r="C26" s="2">
        <v>29.18</v>
      </c>
      <c r="D26" s="2">
        <v>35.32</v>
      </c>
      <c r="E26" s="2">
        <v>29.18</v>
      </c>
      <c r="F26" s="2">
        <v>35.32</v>
      </c>
      <c r="G26" s="2">
        <v>29.18</v>
      </c>
      <c r="H26" s="2">
        <v>29.18</v>
      </c>
      <c r="I26" s="2">
        <v>30.71</v>
      </c>
      <c r="J26" s="2">
        <v>30.71</v>
      </c>
      <c r="K26" s="2">
        <v>30.71</v>
      </c>
      <c r="L26" s="2">
        <v>30.71</v>
      </c>
      <c r="M26" s="2">
        <v>30.71</v>
      </c>
      <c r="N26" s="2">
        <v>30.71</v>
      </c>
      <c r="O26" s="2">
        <v>30.71</v>
      </c>
      <c r="P26" s="2">
        <v>30.71</v>
      </c>
      <c r="Q26" s="2">
        <v>30.71</v>
      </c>
      <c r="R26" s="2">
        <v>29.18</v>
      </c>
      <c r="S26" s="2">
        <v>35.32</v>
      </c>
      <c r="T26" s="2">
        <v>30.71</v>
      </c>
      <c r="U26" s="2">
        <v>30.71</v>
      </c>
      <c r="V26" s="2">
        <v>29.18</v>
      </c>
      <c r="W26" s="80" t="s">
        <v>7</v>
      </c>
    </row>
    <row r="27" spans="1:23" x14ac:dyDescent="0.35">
      <c r="A27" s="79" t="s">
        <v>563</v>
      </c>
      <c r="B27" s="2">
        <v>16.05</v>
      </c>
      <c r="C27" s="2">
        <v>16.05</v>
      </c>
      <c r="D27" s="2">
        <v>19.43</v>
      </c>
      <c r="E27" s="2">
        <v>16.05</v>
      </c>
      <c r="F27" s="2">
        <v>19.43</v>
      </c>
      <c r="G27" s="2">
        <v>16.05</v>
      </c>
      <c r="H27" s="2">
        <v>16.05</v>
      </c>
      <c r="I27" s="2">
        <v>16.89</v>
      </c>
      <c r="J27" s="2">
        <v>16.89</v>
      </c>
      <c r="K27" s="2">
        <v>16.89</v>
      </c>
      <c r="L27" s="2">
        <v>16.89</v>
      </c>
      <c r="M27" s="2">
        <v>16.89</v>
      </c>
      <c r="N27" s="2">
        <v>16.89</v>
      </c>
      <c r="O27" s="2">
        <v>16.89</v>
      </c>
      <c r="P27" s="2">
        <v>16.89</v>
      </c>
      <c r="Q27" s="2">
        <v>16.89</v>
      </c>
      <c r="R27" s="2">
        <v>16.05</v>
      </c>
      <c r="S27" s="2">
        <v>19.43</v>
      </c>
      <c r="T27" s="2">
        <v>16.89</v>
      </c>
      <c r="U27" s="2">
        <v>16.89</v>
      </c>
      <c r="V27" s="2">
        <v>16.05</v>
      </c>
      <c r="W27" s="80" t="s">
        <v>41</v>
      </c>
    </row>
    <row r="28" spans="1:23" x14ac:dyDescent="0.35">
      <c r="A28" s="79" t="s">
        <v>564</v>
      </c>
      <c r="B28" s="2">
        <v>11.67</v>
      </c>
      <c r="C28" s="2">
        <v>11.67</v>
      </c>
      <c r="D28" s="2">
        <v>14.13</v>
      </c>
      <c r="E28" s="2">
        <v>11.67</v>
      </c>
      <c r="F28" s="2">
        <v>14.13</v>
      </c>
      <c r="G28" s="2">
        <v>11.67</v>
      </c>
      <c r="H28" s="2">
        <v>11.67</v>
      </c>
      <c r="I28" s="2">
        <v>12.28</v>
      </c>
      <c r="J28" s="2">
        <v>12.28</v>
      </c>
      <c r="K28" s="2">
        <v>12.28</v>
      </c>
      <c r="L28" s="2">
        <v>12.28</v>
      </c>
      <c r="M28" s="2">
        <v>12.28</v>
      </c>
      <c r="N28" s="2">
        <v>12.28</v>
      </c>
      <c r="O28" s="2">
        <v>12.28</v>
      </c>
      <c r="P28" s="2">
        <v>12.28</v>
      </c>
      <c r="Q28" s="2">
        <v>12.28</v>
      </c>
      <c r="R28" s="2">
        <v>11.67</v>
      </c>
      <c r="S28" s="2">
        <v>14.13</v>
      </c>
      <c r="T28" s="2">
        <v>12.28</v>
      </c>
      <c r="U28" s="2">
        <v>12.28</v>
      </c>
      <c r="V28" s="2">
        <v>11.67</v>
      </c>
      <c r="W28" s="80" t="s">
        <v>42</v>
      </c>
    </row>
    <row r="29" spans="1:23" x14ac:dyDescent="0.35">
      <c r="A29" s="79" t="s">
        <v>159</v>
      </c>
      <c r="B29" s="2">
        <v>40.44</v>
      </c>
      <c r="C29" s="2">
        <v>40.44</v>
      </c>
      <c r="D29" s="2">
        <v>46.519999999999996</v>
      </c>
      <c r="E29" s="2">
        <v>40.44</v>
      </c>
      <c r="F29" s="2">
        <v>46.11</v>
      </c>
      <c r="G29" s="2">
        <v>40.44</v>
      </c>
      <c r="H29" s="2">
        <v>40.44</v>
      </c>
      <c r="I29" s="2">
        <v>41.169999999999995</v>
      </c>
      <c r="J29" s="2">
        <v>41.169999999999995</v>
      </c>
      <c r="K29" s="2">
        <v>41.58</v>
      </c>
      <c r="L29" s="2">
        <v>41.58</v>
      </c>
      <c r="M29" s="2">
        <v>41.58</v>
      </c>
      <c r="N29" s="2">
        <v>41.169999999999995</v>
      </c>
      <c r="O29" s="2">
        <v>41.169999999999995</v>
      </c>
      <c r="P29" s="2">
        <v>41.58</v>
      </c>
      <c r="Q29" s="2">
        <v>41.58</v>
      </c>
      <c r="R29" s="2">
        <v>40.44</v>
      </c>
      <c r="S29" s="2">
        <v>46.519999999999996</v>
      </c>
      <c r="T29" s="2">
        <v>41.58</v>
      </c>
      <c r="U29" s="2">
        <v>42.08</v>
      </c>
      <c r="V29" s="2">
        <v>40.44</v>
      </c>
      <c r="W29" s="80" t="s">
        <v>7</v>
      </c>
    </row>
    <row r="30" spans="1:23" x14ac:dyDescent="0.35">
      <c r="A30" s="79" t="s">
        <v>160</v>
      </c>
      <c r="B30" s="2">
        <v>22.6</v>
      </c>
      <c r="C30" s="2">
        <v>22.6</v>
      </c>
      <c r="D30" s="2">
        <v>25.99</v>
      </c>
      <c r="E30" s="2">
        <v>22.6</v>
      </c>
      <c r="F30" s="2">
        <v>25.59</v>
      </c>
      <c r="G30" s="2">
        <v>22.6</v>
      </c>
      <c r="H30" s="2">
        <v>22.6</v>
      </c>
      <c r="I30" s="2">
        <v>22.85</v>
      </c>
      <c r="J30" s="2">
        <v>22.85</v>
      </c>
      <c r="K30" s="2">
        <v>23.23</v>
      </c>
      <c r="L30" s="2">
        <v>23.23</v>
      </c>
      <c r="M30" s="2">
        <v>23.23</v>
      </c>
      <c r="N30" s="2">
        <v>22.85</v>
      </c>
      <c r="O30" s="2">
        <v>22.85</v>
      </c>
      <c r="P30" s="2">
        <v>23.23</v>
      </c>
      <c r="Q30" s="2">
        <v>23.23</v>
      </c>
      <c r="R30" s="2">
        <v>22.6</v>
      </c>
      <c r="S30" s="2">
        <v>25.99</v>
      </c>
      <c r="T30" s="2">
        <v>23.23</v>
      </c>
      <c r="U30" s="2">
        <v>23.51</v>
      </c>
      <c r="V30" s="2">
        <v>22.6</v>
      </c>
      <c r="W30" s="80" t="s">
        <v>41</v>
      </c>
    </row>
    <row r="31" spans="1:23" x14ac:dyDescent="0.35">
      <c r="A31" s="79" t="s">
        <v>161</v>
      </c>
      <c r="B31" s="2">
        <v>16.559999999999999</v>
      </c>
      <c r="C31" s="2">
        <v>16.559999999999999</v>
      </c>
      <c r="D31" s="2">
        <v>18.93</v>
      </c>
      <c r="E31" s="2">
        <v>16.559999999999999</v>
      </c>
      <c r="F31" s="2">
        <v>18.760000000000002</v>
      </c>
      <c r="G31" s="2">
        <v>16.559999999999999</v>
      </c>
      <c r="H31" s="2">
        <v>16.559999999999999</v>
      </c>
      <c r="I31" s="2">
        <v>16.760000000000002</v>
      </c>
      <c r="J31" s="2">
        <v>16.760000000000002</v>
      </c>
      <c r="K31" s="2">
        <v>16.91</v>
      </c>
      <c r="L31" s="2">
        <v>16.91</v>
      </c>
      <c r="M31" s="2">
        <v>16.91</v>
      </c>
      <c r="N31" s="2">
        <v>16.760000000000002</v>
      </c>
      <c r="O31" s="2">
        <v>16.760000000000002</v>
      </c>
      <c r="P31" s="2">
        <v>16.91</v>
      </c>
      <c r="Q31" s="2">
        <v>16.91</v>
      </c>
      <c r="R31" s="2">
        <v>16.559999999999999</v>
      </c>
      <c r="S31" s="2">
        <v>18.93</v>
      </c>
      <c r="T31" s="2">
        <v>16.91</v>
      </c>
      <c r="U31" s="2">
        <v>17.23</v>
      </c>
      <c r="V31" s="2">
        <v>16.559999999999999</v>
      </c>
      <c r="W31" s="80" t="s">
        <v>42</v>
      </c>
    </row>
    <row r="32" spans="1:23" x14ac:dyDescent="0.35">
      <c r="A32" s="79" t="s">
        <v>162</v>
      </c>
      <c r="B32" s="2">
        <v>58.180000000000007</v>
      </c>
      <c r="C32" s="2">
        <v>58.180000000000007</v>
      </c>
      <c r="D32" s="2">
        <v>67.02</v>
      </c>
      <c r="E32" s="2">
        <v>58.180000000000007</v>
      </c>
      <c r="F32" s="2">
        <v>66.09</v>
      </c>
      <c r="G32" s="2">
        <v>58.180000000000007</v>
      </c>
      <c r="H32" s="2">
        <v>58.180000000000007</v>
      </c>
      <c r="I32" s="2">
        <v>58.779999999999994</v>
      </c>
      <c r="J32" s="2">
        <v>58.779999999999994</v>
      </c>
      <c r="K32" s="2">
        <v>59.650000000000006</v>
      </c>
      <c r="L32" s="2">
        <v>59.650000000000006</v>
      </c>
      <c r="M32" s="2">
        <v>59.650000000000006</v>
      </c>
      <c r="N32" s="2">
        <v>58.779999999999994</v>
      </c>
      <c r="O32" s="2">
        <v>58.779999999999994</v>
      </c>
      <c r="P32" s="2">
        <v>59.650000000000006</v>
      </c>
      <c r="Q32" s="2">
        <v>59.650000000000006</v>
      </c>
      <c r="R32" s="2">
        <v>58.180000000000007</v>
      </c>
      <c r="S32" s="2">
        <v>67.02</v>
      </c>
      <c r="T32" s="2">
        <v>59.650000000000006</v>
      </c>
      <c r="U32" s="2">
        <v>60.660000000000004</v>
      </c>
      <c r="V32" s="2">
        <v>58.180000000000007</v>
      </c>
      <c r="W32" s="80" t="s">
        <v>7</v>
      </c>
    </row>
    <row r="33" spans="1:23" x14ac:dyDescent="0.35">
      <c r="A33" s="79" t="s">
        <v>163</v>
      </c>
      <c r="B33" s="2">
        <v>32.54</v>
      </c>
      <c r="C33" s="2">
        <v>32.54</v>
      </c>
      <c r="D33" s="2">
        <v>37.479999999999997</v>
      </c>
      <c r="E33" s="2">
        <v>32.54</v>
      </c>
      <c r="F33" s="2">
        <v>36.950000000000003</v>
      </c>
      <c r="G33" s="2">
        <v>32.54</v>
      </c>
      <c r="H33" s="2">
        <v>32.54</v>
      </c>
      <c r="I33" s="2">
        <v>32.869999999999997</v>
      </c>
      <c r="J33" s="2">
        <v>32.869999999999997</v>
      </c>
      <c r="K33" s="2">
        <v>33.36</v>
      </c>
      <c r="L33" s="2">
        <v>33.36</v>
      </c>
      <c r="M33" s="2">
        <v>33.36</v>
      </c>
      <c r="N33" s="2">
        <v>32.869999999999997</v>
      </c>
      <c r="O33" s="2">
        <v>32.869999999999997</v>
      </c>
      <c r="P33" s="2">
        <v>33.36</v>
      </c>
      <c r="Q33" s="2">
        <v>33.36</v>
      </c>
      <c r="R33" s="2">
        <v>32.54</v>
      </c>
      <c r="S33" s="2">
        <v>37.479999999999997</v>
      </c>
      <c r="T33" s="2">
        <v>33.36</v>
      </c>
      <c r="U33" s="2">
        <v>33.92</v>
      </c>
      <c r="V33" s="2">
        <v>32.54</v>
      </c>
      <c r="W33" s="80" t="s">
        <v>41</v>
      </c>
    </row>
    <row r="34" spans="1:23" x14ac:dyDescent="0.35">
      <c r="A34" s="79" t="s">
        <v>164</v>
      </c>
      <c r="B34" s="2">
        <v>24.03</v>
      </c>
      <c r="C34" s="2">
        <v>24.03</v>
      </c>
      <c r="D34" s="2">
        <v>27.68</v>
      </c>
      <c r="E34" s="2">
        <v>24.03</v>
      </c>
      <c r="F34" s="2">
        <v>27.31</v>
      </c>
      <c r="G34" s="2">
        <v>24.03</v>
      </c>
      <c r="H34" s="2">
        <v>24.03</v>
      </c>
      <c r="I34" s="2">
        <v>24.29</v>
      </c>
      <c r="J34" s="2">
        <v>24.29</v>
      </c>
      <c r="K34" s="2">
        <v>24.64</v>
      </c>
      <c r="L34" s="2">
        <v>24.64</v>
      </c>
      <c r="M34" s="2">
        <v>24.64</v>
      </c>
      <c r="N34" s="2">
        <v>24.29</v>
      </c>
      <c r="O34" s="2">
        <v>24.29</v>
      </c>
      <c r="P34" s="2">
        <v>24.64</v>
      </c>
      <c r="Q34" s="2">
        <v>24.64</v>
      </c>
      <c r="R34" s="2">
        <v>24.03</v>
      </c>
      <c r="S34" s="2">
        <v>27.68</v>
      </c>
      <c r="T34" s="2">
        <v>24.64</v>
      </c>
      <c r="U34" s="2">
        <v>25.05</v>
      </c>
      <c r="V34" s="2">
        <v>24.03</v>
      </c>
      <c r="W34" s="80" t="s">
        <v>42</v>
      </c>
    </row>
    <row r="35" spans="1:23" x14ac:dyDescent="0.35">
      <c r="A35" s="79" t="s">
        <v>165</v>
      </c>
      <c r="B35" s="2">
        <v>36.130000000000003</v>
      </c>
      <c r="C35" s="2">
        <v>36.130000000000003</v>
      </c>
      <c r="D35" s="2">
        <v>41.41</v>
      </c>
      <c r="E35" s="2">
        <v>36.130000000000003</v>
      </c>
      <c r="F35" s="2">
        <v>41.000000000000007</v>
      </c>
      <c r="G35" s="2">
        <v>36.130000000000003</v>
      </c>
      <c r="H35" s="2">
        <v>36.130000000000003</v>
      </c>
      <c r="I35" s="2">
        <v>36.47</v>
      </c>
      <c r="J35" s="2">
        <v>36.47</v>
      </c>
      <c r="K35" s="2">
        <v>36.880000000000003</v>
      </c>
      <c r="L35" s="2">
        <v>36.880000000000003</v>
      </c>
      <c r="M35" s="2">
        <v>36.880000000000003</v>
      </c>
      <c r="N35" s="2">
        <v>36.47</v>
      </c>
      <c r="O35" s="2">
        <v>36.47</v>
      </c>
      <c r="P35" s="2">
        <v>36.880000000000003</v>
      </c>
      <c r="Q35" s="2">
        <v>36.880000000000003</v>
      </c>
      <c r="R35" s="2">
        <v>36.130000000000003</v>
      </c>
      <c r="S35" s="2">
        <v>41.41</v>
      </c>
      <c r="T35" s="2">
        <v>36.880000000000003</v>
      </c>
      <c r="U35" s="2">
        <v>37.649999999999991</v>
      </c>
      <c r="V35" s="2">
        <v>36.130000000000003</v>
      </c>
      <c r="W35" s="80" t="s">
        <v>7</v>
      </c>
    </row>
    <row r="36" spans="1:23" x14ac:dyDescent="0.35">
      <c r="A36" s="79" t="s">
        <v>166</v>
      </c>
      <c r="B36" s="2">
        <v>20.04</v>
      </c>
      <c r="C36" s="2">
        <v>20.04</v>
      </c>
      <c r="D36" s="2">
        <v>23.14</v>
      </c>
      <c r="E36" s="2">
        <v>20.04</v>
      </c>
      <c r="F36" s="2">
        <v>22.75</v>
      </c>
      <c r="G36" s="2">
        <v>20.04</v>
      </c>
      <c r="H36" s="2">
        <v>20.04</v>
      </c>
      <c r="I36" s="2">
        <v>20.22</v>
      </c>
      <c r="J36" s="2">
        <v>20.22</v>
      </c>
      <c r="K36" s="2">
        <v>20.59</v>
      </c>
      <c r="L36" s="2">
        <v>20.59</v>
      </c>
      <c r="M36" s="2">
        <v>20.59</v>
      </c>
      <c r="N36" s="2">
        <v>20.22</v>
      </c>
      <c r="O36" s="2">
        <v>20.22</v>
      </c>
      <c r="P36" s="2">
        <v>20.59</v>
      </c>
      <c r="Q36" s="2">
        <v>20.59</v>
      </c>
      <c r="R36" s="2">
        <v>20.04</v>
      </c>
      <c r="S36" s="2">
        <v>23.14</v>
      </c>
      <c r="T36" s="2">
        <v>20.59</v>
      </c>
      <c r="U36" s="2">
        <v>20.89</v>
      </c>
      <c r="V36" s="2">
        <v>20.04</v>
      </c>
      <c r="W36" s="80" t="s">
        <v>41</v>
      </c>
    </row>
    <row r="37" spans="1:23" x14ac:dyDescent="0.35">
      <c r="A37" s="79" t="s">
        <v>167</v>
      </c>
      <c r="B37" s="2">
        <v>14.7</v>
      </c>
      <c r="C37" s="2">
        <v>14.7</v>
      </c>
      <c r="D37" s="2">
        <v>16.84</v>
      </c>
      <c r="E37" s="2">
        <v>14.7</v>
      </c>
      <c r="F37" s="2">
        <v>16.68</v>
      </c>
      <c r="G37" s="2">
        <v>14.7</v>
      </c>
      <c r="H37" s="2">
        <v>14.7</v>
      </c>
      <c r="I37" s="2">
        <v>14.83</v>
      </c>
      <c r="J37" s="2">
        <v>14.83</v>
      </c>
      <c r="K37" s="2">
        <v>14.99</v>
      </c>
      <c r="L37" s="2">
        <v>14.99</v>
      </c>
      <c r="M37" s="2">
        <v>14.99</v>
      </c>
      <c r="N37" s="2">
        <v>14.83</v>
      </c>
      <c r="O37" s="2">
        <v>14.83</v>
      </c>
      <c r="P37" s="2">
        <v>14.99</v>
      </c>
      <c r="Q37" s="2">
        <v>14.99</v>
      </c>
      <c r="R37" s="2">
        <v>14.7</v>
      </c>
      <c r="S37" s="2">
        <v>16.84</v>
      </c>
      <c r="T37" s="2">
        <v>14.99</v>
      </c>
      <c r="U37" s="2">
        <v>15.31</v>
      </c>
      <c r="V37" s="2">
        <v>14.7</v>
      </c>
      <c r="W37" s="80" t="s">
        <v>42</v>
      </c>
    </row>
    <row r="38" spans="1:23" x14ac:dyDescent="0.35">
      <c r="A38" s="79" t="s">
        <v>279</v>
      </c>
      <c r="B38" s="2">
        <v>12.03</v>
      </c>
      <c r="C38" s="2">
        <v>12.03</v>
      </c>
      <c r="D38" s="2">
        <v>13.79</v>
      </c>
      <c r="E38" s="2">
        <v>12.03</v>
      </c>
      <c r="F38" s="2">
        <v>13.66</v>
      </c>
      <c r="G38" s="2">
        <v>12.03</v>
      </c>
      <c r="H38" s="2">
        <v>12.03</v>
      </c>
      <c r="I38" s="2">
        <v>12.15</v>
      </c>
      <c r="J38" s="2">
        <v>12.15</v>
      </c>
      <c r="K38" s="2">
        <v>12.28</v>
      </c>
      <c r="L38" s="2">
        <v>12.28</v>
      </c>
      <c r="M38" s="2">
        <v>12.28</v>
      </c>
      <c r="N38" s="2">
        <v>12.15</v>
      </c>
      <c r="O38" s="2">
        <v>12.15</v>
      </c>
      <c r="P38" s="2">
        <v>12.28</v>
      </c>
      <c r="Q38" s="2">
        <v>12.28</v>
      </c>
      <c r="R38" s="2">
        <v>12.03</v>
      </c>
      <c r="S38" s="2">
        <v>13.79</v>
      </c>
      <c r="T38" s="2">
        <v>12.28</v>
      </c>
      <c r="U38" s="2">
        <v>12.54</v>
      </c>
      <c r="V38" s="2">
        <v>12.03</v>
      </c>
      <c r="W38" s="80" t="s">
        <v>43</v>
      </c>
    </row>
    <row r="39" spans="1:23" x14ac:dyDescent="0.35">
      <c r="A39" s="79" t="s">
        <v>280</v>
      </c>
      <c r="B39" s="2">
        <v>10.38</v>
      </c>
      <c r="C39" s="2">
        <v>10.38</v>
      </c>
      <c r="D39" s="2">
        <v>11.98</v>
      </c>
      <c r="E39" s="2">
        <v>10.38</v>
      </c>
      <c r="F39" s="2">
        <v>11.86</v>
      </c>
      <c r="G39" s="2">
        <v>10.38</v>
      </c>
      <c r="H39" s="2">
        <v>10.38</v>
      </c>
      <c r="I39" s="2">
        <v>10.55</v>
      </c>
      <c r="J39" s="2">
        <v>10.55</v>
      </c>
      <c r="K39" s="2">
        <v>10.67</v>
      </c>
      <c r="L39" s="2">
        <v>10.67</v>
      </c>
      <c r="M39" s="2">
        <v>10.67</v>
      </c>
      <c r="N39" s="2">
        <v>10.55</v>
      </c>
      <c r="O39" s="2">
        <v>10.55</v>
      </c>
      <c r="P39" s="2">
        <v>10.67</v>
      </c>
      <c r="Q39" s="2">
        <v>10.67</v>
      </c>
      <c r="R39" s="2">
        <v>10.38</v>
      </c>
      <c r="S39" s="2">
        <v>11.98</v>
      </c>
      <c r="T39" s="2">
        <v>10.67</v>
      </c>
      <c r="U39" s="2">
        <v>10.82</v>
      </c>
      <c r="V39" s="2">
        <v>10.38</v>
      </c>
      <c r="W39" s="80" t="s">
        <v>44</v>
      </c>
    </row>
    <row r="40" spans="1:23" x14ac:dyDescent="0.35">
      <c r="A40" s="79" t="s">
        <v>565</v>
      </c>
      <c r="B40" s="2">
        <v>55.01</v>
      </c>
      <c r="C40" s="2">
        <v>55.01</v>
      </c>
      <c r="D40" s="2">
        <v>62.9</v>
      </c>
      <c r="E40" s="2">
        <v>55.01</v>
      </c>
      <c r="F40" s="2">
        <v>62.1</v>
      </c>
      <c r="G40" s="2">
        <v>55.01</v>
      </c>
      <c r="H40" s="2">
        <v>55.01</v>
      </c>
      <c r="I40" s="2">
        <v>55.24</v>
      </c>
      <c r="J40" s="2">
        <v>55.24</v>
      </c>
      <c r="K40" s="2">
        <v>55.989999999999995</v>
      </c>
      <c r="L40" s="2">
        <v>55.989999999999995</v>
      </c>
      <c r="M40" s="2">
        <v>55.989999999999995</v>
      </c>
      <c r="N40" s="2">
        <v>55.24</v>
      </c>
      <c r="O40" s="2">
        <v>55.24</v>
      </c>
      <c r="P40" s="2">
        <v>55.989999999999995</v>
      </c>
      <c r="Q40" s="2">
        <v>55.989999999999995</v>
      </c>
      <c r="R40" s="2">
        <v>55.01</v>
      </c>
      <c r="S40" s="2">
        <v>62.9</v>
      </c>
      <c r="T40" s="2">
        <v>55.989999999999995</v>
      </c>
      <c r="U40" s="2">
        <v>57.339999999999996</v>
      </c>
      <c r="V40" s="2">
        <v>55.01</v>
      </c>
      <c r="W40" s="80" t="s">
        <v>7</v>
      </c>
    </row>
    <row r="41" spans="1:23" x14ac:dyDescent="0.35">
      <c r="A41" s="79" t="s">
        <v>168</v>
      </c>
      <c r="B41" s="2">
        <v>24.21</v>
      </c>
      <c r="C41" s="2">
        <v>24.21</v>
      </c>
      <c r="D41" s="2">
        <v>28.69</v>
      </c>
      <c r="E41" s="2">
        <v>24.21</v>
      </c>
      <c r="F41" s="2">
        <v>28.69</v>
      </c>
      <c r="G41" s="2">
        <v>24.21</v>
      </c>
      <c r="H41" s="2">
        <v>24.21</v>
      </c>
      <c r="I41" s="2">
        <v>25.33</v>
      </c>
      <c r="J41" s="2">
        <v>25.33</v>
      </c>
      <c r="K41" s="2">
        <v>25.33</v>
      </c>
      <c r="L41" s="2">
        <v>25.33</v>
      </c>
      <c r="M41" s="2">
        <v>25.33</v>
      </c>
      <c r="N41" s="2">
        <v>25.33</v>
      </c>
      <c r="O41" s="2">
        <v>25.33</v>
      </c>
      <c r="P41" s="2">
        <v>25.33</v>
      </c>
      <c r="Q41" s="2">
        <v>25.33</v>
      </c>
      <c r="R41" s="2">
        <v>24.21</v>
      </c>
      <c r="S41" s="2">
        <v>28.69</v>
      </c>
      <c r="T41" s="2">
        <v>25.33</v>
      </c>
      <c r="U41" s="2">
        <v>25.33</v>
      </c>
      <c r="V41" s="2">
        <v>24.21</v>
      </c>
      <c r="W41" s="80" t="s">
        <v>7</v>
      </c>
    </row>
    <row r="42" spans="1:23" x14ac:dyDescent="0.35">
      <c r="A42" s="79" t="s">
        <v>169</v>
      </c>
      <c r="B42" s="2">
        <v>13.56</v>
      </c>
      <c r="C42" s="2">
        <v>13.56</v>
      </c>
      <c r="D42" s="2">
        <v>16.07</v>
      </c>
      <c r="E42" s="2">
        <v>13.56</v>
      </c>
      <c r="F42" s="2">
        <v>16.07</v>
      </c>
      <c r="G42" s="2">
        <v>13.56</v>
      </c>
      <c r="H42" s="2">
        <v>13.56</v>
      </c>
      <c r="I42" s="2">
        <v>14.18</v>
      </c>
      <c r="J42" s="2">
        <v>14.18</v>
      </c>
      <c r="K42" s="2">
        <v>14.18</v>
      </c>
      <c r="L42" s="2">
        <v>14.18</v>
      </c>
      <c r="M42" s="2">
        <v>14.18</v>
      </c>
      <c r="N42" s="2">
        <v>14.18</v>
      </c>
      <c r="O42" s="2">
        <v>14.18</v>
      </c>
      <c r="P42" s="2">
        <v>14.18</v>
      </c>
      <c r="Q42" s="2">
        <v>14.18</v>
      </c>
      <c r="R42" s="2">
        <v>13.56</v>
      </c>
      <c r="S42" s="2">
        <v>16.07</v>
      </c>
      <c r="T42" s="2">
        <v>14.18</v>
      </c>
      <c r="U42" s="2">
        <v>14.18</v>
      </c>
      <c r="V42" s="2">
        <v>13.56</v>
      </c>
      <c r="W42" s="80" t="s">
        <v>41</v>
      </c>
    </row>
    <row r="43" spans="1:23" x14ac:dyDescent="0.35">
      <c r="A43" s="79" t="s">
        <v>170</v>
      </c>
      <c r="B43" s="2">
        <v>9.86</v>
      </c>
      <c r="C43" s="2">
        <v>9.86</v>
      </c>
      <c r="D43" s="2">
        <v>11.68</v>
      </c>
      <c r="E43" s="2">
        <v>9.86</v>
      </c>
      <c r="F43" s="2">
        <v>11.68</v>
      </c>
      <c r="G43" s="2">
        <v>9.86</v>
      </c>
      <c r="H43" s="2">
        <v>9.86</v>
      </c>
      <c r="I43" s="2">
        <v>10.32</v>
      </c>
      <c r="J43" s="2">
        <v>10.32</v>
      </c>
      <c r="K43" s="2">
        <v>10.32</v>
      </c>
      <c r="L43" s="2">
        <v>10.32</v>
      </c>
      <c r="M43" s="2">
        <v>10.32</v>
      </c>
      <c r="N43" s="2">
        <v>10.32</v>
      </c>
      <c r="O43" s="2">
        <v>10.32</v>
      </c>
      <c r="P43" s="2">
        <v>10.32</v>
      </c>
      <c r="Q43" s="2">
        <v>10.32</v>
      </c>
      <c r="R43" s="2">
        <v>9.86</v>
      </c>
      <c r="S43" s="2">
        <v>11.68</v>
      </c>
      <c r="T43" s="2">
        <v>10.32</v>
      </c>
      <c r="U43" s="2">
        <v>10.32</v>
      </c>
      <c r="V43" s="2">
        <v>9.86</v>
      </c>
      <c r="W43" s="80" t="s">
        <v>42</v>
      </c>
    </row>
    <row r="44" spans="1:23" x14ac:dyDescent="0.35">
      <c r="A44" s="79" t="s">
        <v>281</v>
      </c>
      <c r="B44" s="2">
        <v>8.08</v>
      </c>
      <c r="C44" s="2">
        <v>8.08</v>
      </c>
      <c r="D44" s="2">
        <v>9.58</v>
      </c>
      <c r="E44" s="2">
        <v>8.08</v>
      </c>
      <c r="F44" s="2">
        <v>9.58</v>
      </c>
      <c r="G44" s="2">
        <v>8.08</v>
      </c>
      <c r="H44" s="2">
        <v>8.08</v>
      </c>
      <c r="I44" s="2">
        <v>8.4499999999999993</v>
      </c>
      <c r="J44" s="2">
        <v>8.4499999999999993</v>
      </c>
      <c r="K44" s="2">
        <v>8.4499999999999993</v>
      </c>
      <c r="L44" s="2">
        <v>8.4499999999999993</v>
      </c>
      <c r="M44" s="2">
        <v>8.4499999999999993</v>
      </c>
      <c r="N44" s="2">
        <v>8.4499999999999993</v>
      </c>
      <c r="O44" s="2">
        <v>8.4499999999999993</v>
      </c>
      <c r="P44" s="2">
        <v>8.4499999999999993</v>
      </c>
      <c r="Q44" s="2">
        <v>8.4499999999999993</v>
      </c>
      <c r="R44" s="2">
        <v>8.08</v>
      </c>
      <c r="S44" s="2">
        <v>9.58</v>
      </c>
      <c r="T44" s="2">
        <v>8.4499999999999993</v>
      </c>
      <c r="U44" s="2">
        <v>8.4499999999999993</v>
      </c>
      <c r="V44" s="2">
        <v>8.08</v>
      </c>
      <c r="W44" s="80" t="s">
        <v>43</v>
      </c>
    </row>
    <row r="45" spans="1:23" x14ac:dyDescent="0.35">
      <c r="A45" s="79" t="s">
        <v>282</v>
      </c>
      <c r="B45" s="2">
        <v>7.02</v>
      </c>
      <c r="C45" s="2">
        <v>7.02</v>
      </c>
      <c r="D45" s="2">
        <v>8.32</v>
      </c>
      <c r="E45" s="2">
        <v>7.02</v>
      </c>
      <c r="F45" s="2">
        <v>8.32</v>
      </c>
      <c r="G45" s="2">
        <v>7.02</v>
      </c>
      <c r="H45" s="2">
        <v>7.02</v>
      </c>
      <c r="I45" s="2">
        <v>7.35</v>
      </c>
      <c r="J45" s="2">
        <v>7.35</v>
      </c>
      <c r="K45" s="2">
        <v>7.35</v>
      </c>
      <c r="L45" s="2">
        <v>7.35</v>
      </c>
      <c r="M45" s="2">
        <v>7.35</v>
      </c>
      <c r="N45" s="2">
        <v>7.35</v>
      </c>
      <c r="O45" s="2">
        <v>7.35</v>
      </c>
      <c r="P45" s="2">
        <v>7.35</v>
      </c>
      <c r="Q45" s="2">
        <v>7.35</v>
      </c>
      <c r="R45" s="2">
        <v>7.02</v>
      </c>
      <c r="S45" s="2">
        <v>8.32</v>
      </c>
      <c r="T45" s="2">
        <v>7.35</v>
      </c>
      <c r="U45" s="2">
        <v>7.35</v>
      </c>
      <c r="V45" s="2">
        <v>7.02</v>
      </c>
      <c r="W45" s="80" t="s">
        <v>44</v>
      </c>
    </row>
    <row r="46" spans="1:23" x14ac:dyDescent="0.35">
      <c r="A46" s="79" t="s">
        <v>566</v>
      </c>
      <c r="B46" s="2">
        <v>28.78</v>
      </c>
      <c r="C46" s="2">
        <v>28.78</v>
      </c>
      <c r="D46" s="2">
        <v>34.85</v>
      </c>
      <c r="E46" s="2">
        <v>28.78</v>
      </c>
      <c r="F46" s="2">
        <v>34.85</v>
      </c>
      <c r="G46" s="2">
        <v>28.78</v>
      </c>
      <c r="H46" s="2">
        <v>28.78</v>
      </c>
      <c r="I46" s="2">
        <v>30.3</v>
      </c>
      <c r="J46" s="2">
        <v>30.3</v>
      </c>
      <c r="K46" s="2">
        <v>30.3</v>
      </c>
      <c r="L46" s="2">
        <v>30.3</v>
      </c>
      <c r="M46" s="2">
        <v>30.3</v>
      </c>
      <c r="N46" s="2">
        <v>30.3</v>
      </c>
      <c r="O46" s="2">
        <v>30.3</v>
      </c>
      <c r="P46" s="2">
        <v>30.3</v>
      </c>
      <c r="Q46" s="2">
        <v>30.3</v>
      </c>
      <c r="R46" s="2">
        <v>28.78</v>
      </c>
      <c r="S46" s="2">
        <v>34.85</v>
      </c>
      <c r="T46" s="2">
        <v>30.3</v>
      </c>
      <c r="U46" s="2">
        <v>30.3</v>
      </c>
      <c r="V46" s="2">
        <v>28.78</v>
      </c>
      <c r="W46" s="80" t="s">
        <v>7</v>
      </c>
    </row>
    <row r="47" spans="1:23" x14ac:dyDescent="0.35">
      <c r="A47" s="79" t="s">
        <v>567</v>
      </c>
      <c r="B47" s="2">
        <v>15.83</v>
      </c>
      <c r="C47" s="2">
        <v>15.83</v>
      </c>
      <c r="D47" s="2">
        <v>19.170000000000002</v>
      </c>
      <c r="E47" s="2">
        <v>15.83</v>
      </c>
      <c r="F47" s="2">
        <v>19.170000000000002</v>
      </c>
      <c r="G47" s="2">
        <v>15.83</v>
      </c>
      <c r="H47" s="2">
        <v>15.83</v>
      </c>
      <c r="I47" s="2">
        <v>16.670000000000002</v>
      </c>
      <c r="J47" s="2">
        <v>16.670000000000002</v>
      </c>
      <c r="K47" s="2">
        <v>16.670000000000002</v>
      </c>
      <c r="L47" s="2">
        <v>16.670000000000002</v>
      </c>
      <c r="M47" s="2">
        <v>16.670000000000002</v>
      </c>
      <c r="N47" s="2">
        <v>16.670000000000002</v>
      </c>
      <c r="O47" s="2">
        <v>16.670000000000002</v>
      </c>
      <c r="P47" s="2">
        <v>16.670000000000002</v>
      </c>
      <c r="Q47" s="2">
        <v>16.670000000000002</v>
      </c>
      <c r="R47" s="2">
        <v>15.83</v>
      </c>
      <c r="S47" s="2">
        <v>19.170000000000002</v>
      </c>
      <c r="T47" s="2">
        <v>16.670000000000002</v>
      </c>
      <c r="U47" s="2">
        <v>16.670000000000002</v>
      </c>
      <c r="V47" s="2">
        <v>15.83</v>
      </c>
      <c r="W47" s="80" t="s">
        <v>41</v>
      </c>
    </row>
    <row r="48" spans="1:23" x14ac:dyDescent="0.35">
      <c r="A48" s="79" t="s">
        <v>567</v>
      </c>
      <c r="B48" s="2">
        <v>15.83</v>
      </c>
      <c r="C48" s="2">
        <v>15.83</v>
      </c>
      <c r="D48" s="2">
        <v>19.170000000000002</v>
      </c>
      <c r="E48" s="2">
        <v>15.83</v>
      </c>
      <c r="F48" s="2">
        <v>19.170000000000002</v>
      </c>
      <c r="G48" s="2">
        <v>15.83</v>
      </c>
      <c r="H48" s="2">
        <v>15.83</v>
      </c>
      <c r="I48" s="2">
        <v>16.670000000000002</v>
      </c>
      <c r="J48" s="2">
        <v>16.670000000000002</v>
      </c>
      <c r="K48" s="2">
        <v>16.670000000000002</v>
      </c>
      <c r="L48" s="2">
        <v>16.670000000000002</v>
      </c>
      <c r="M48" s="2">
        <v>16.670000000000002</v>
      </c>
      <c r="N48" s="2">
        <v>16.670000000000002</v>
      </c>
      <c r="O48" s="2">
        <v>16.670000000000002</v>
      </c>
      <c r="P48" s="2">
        <v>16.670000000000002</v>
      </c>
      <c r="Q48" s="2">
        <v>16.670000000000002</v>
      </c>
      <c r="R48" s="2">
        <v>15.83</v>
      </c>
      <c r="S48" s="2">
        <v>19.170000000000002</v>
      </c>
      <c r="T48" s="2">
        <v>16.670000000000002</v>
      </c>
      <c r="U48" s="2">
        <v>16.670000000000002</v>
      </c>
      <c r="V48" s="2">
        <v>15.83</v>
      </c>
      <c r="W48" s="80" t="s">
        <v>41</v>
      </c>
    </row>
    <row r="49" spans="1:23" x14ac:dyDescent="0.35">
      <c r="A49" s="79" t="s">
        <v>283</v>
      </c>
      <c r="B49" s="2">
        <v>9.35</v>
      </c>
      <c r="C49" s="2">
        <v>9.35</v>
      </c>
      <c r="D49" s="2">
        <v>11.33</v>
      </c>
      <c r="E49" s="2">
        <v>9.35</v>
      </c>
      <c r="F49" s="2">
        <v>11.33</v>
      </c>
      <c r="G49" s="2">
        <v>9.35</v>
      </c>
      <c r="H49" s="2">
        <v>9.35</v>
      </c>
      <c r="I49" s="2">
        <v>9.85</v>
      </c>
      <c r="J49" s="2">
        <v>9.85</v>
      </c>
      <c r="K49" s="2">
        <v>9.85</v>
      </c>
      <c r="L49" s="2">
        <v>9.85</v>
      </c>
      <c r="M49" s="2">
        <v>9.85</v>
      </c>
      <c r="N49" s="2">
        <v>9.85</v>
      </c>
      <c r="O49" s="2">
        <v>9.85</v>
      </c>
      <c r="P49" s="2">
        <v>9.85</v>
      </c>
      <c r="Q49" s="2">
        <v>9.85</v>
      </c>
      <c r="R49" s="2">
        <v>9.35</v>
      </c>
      <c r="S49" s="2">
        <v>11.33</v>
      </c>
      <c r="T49" s="2">
        <v>9.85</v>
      </c>
      <c r="U49" s="2">
        <v>9.85</v>
      </c>
      <c r="V49" s="2">
        <v>9.35</v>
      </c>
      <c r="W49" s="80" t="s">
        <v>43</v>
      </c>
    </row>
    <row r="50" spans="1:23" x14ac:dyDescent="0.35">
      <c r="A50" s="79" t="s">
        <v>284</v>
      </c>
      <c r="B50" s="2">
        <v>8.06</v>
      </c>
      <c r="C50" s="2">
        <v>8.06</v>
      </c>
      <c r="D50" s="2">
        <v>9.76</v>
      </c>
      <c r="E50" s="2">
        <v>8.06</v>
      </c>
      <c r="F50" s="2">
        <v>9.76</v>
      </c>
      <c r="G50" s="2">
        <v>8.06</v>
      </c>
      <c r="H50" s="2">
        <v>8.06</v>
      </c>
      <c r="I50" s="2">
        <v>8.48</v>
      </c>
      <c r="J50" s="2">
        <v>8.48</v>
      </c>
      <c r="K50" s="2">
        <v>8.48</v>
      </c>
      <c r="L50" s="2">
        <v>8.48</v>
      </c>
      <c r="M50" s="2">
        <v>8.48</v>
      </c>
      <c r="N50" s="2">
        <v>8.48</v>
      </c>
      <c r="O50" s="2">
        <v>8.48</v>
      </c>
      <c r="P50" s="2">
        <v>8.48</v>
      </c>
      <c r="Q50" s="2">
        <v>8.48</v>
      </c>
      <c r="R50" s="2">
        <v>8.06</v>
      </c>
      <c r="S50" s="2">
        <v>9.76</v>
      </c>
      <c r="T50" s="2">
        <v>8.48</v>
      </c>
      <c r="U50" s="2">
        <v>8.48</v>
      </c>
      <c r="V50" s="2">
        <v>8.06</v>
      </c>
      <c r="W50" s="80" t="s">
        <v>44</v>
      </c>
    </row>
    <row r="51" spans="1:23" x14ac:dyDescent="0.35">
      <c r="A51" s="79" t="s">
        <v>171</v>
      </c>
      <c r="B51" s="2">
        <v>56.499999999999993</v>
      </c>
      <c r="C51" s="2">
        <v>56.499999999999993</v>
      </c>
      <c r="D51" s="2">
        <v>63.74</v>
      </c>
      <c r="E51" s="2">
        <v>56.499999999999993</v>
      </c>
      <c r="F51" s="2">
        <v>62.160000000000004</v>
      </c>
      <c r="G51" s="2">
        <v>56.499999999999993</v>
      </c>
      <c r="H51" s="2">
        <v>56.499999999999993</v>
      </c>
      <c r="I51" s="2">
        <v>55.56</v>
      </c>
      <c r="J51" s="2">
        <v>55.56</v>
      </c>
      <c r="K51" s="2">
        <v>57.03</v>
      </c>
      <c r="L51" s="2">
        <v>57.03</v>
      </c>
      <c r="M51" s="2">
        <v>57.03</v>
      </c>
      <c r="N51" s="2">
        <v>55.56</v>
      </c>
      <c r="O51" s="2">
        <v>55.56</v>
      </c>
      <c r="P51" s="2">
        <v>57.03</v>
      </c>
      <c r="Q51" s="2">
        <v>57.03</v>
      </c>
      <c r="R51" s="2">
        <v>56.499999999999993</v>
      </c>
      <c r="S51" s="2">
        <v>63.74</v>
      </c>
      <c r="T51" s="2">
        <v>57.03</v>
      </c>
      <c r="U51" s="2">
        <v>58.769999999999989</v>
      </c>
      <c r="V51" s="2">
        <v>56.499999999999993</v>
      </c>
      <c r="W51" s="80" t="s">
        <v>7</v>
      </c>
    </row>
    <row r="52" spans="1:23" x14ac:dyDescent="0.35">
      <c r="A52" s="79" t="s">
        <v>172</v>
      </c>
      <c r="B52" s="2">
        <v>31.79</v>
      </c>
      <c r="C52" s="2">
        <v>31.79</v>
      </c>
      <c r="D52" s="2">
        <v>35.880000000000003</v>
      </c>
      <c r="E52" s="2">
        <v>31.79</v>
      </c>
      <c r="F52" s="2">
        <v>35</v>
      </c>
      <c r="G52" s="2">
        <v>31.79</v>
      </c>
      <c r="H52" s="2">
        <v>31.79</v>
      </c>
      <c r="I52" s="2">
        <v>31.27</v>
      </c>
      <c r="J52" s="2">
        <v>31.27</v>
      </c>
      <c r="K52" s="2">
        <v>32.11</v>
      </c>
      <c r="L52" s="2">
        <v>32.11</v>
      </c>
      <c r="M52" s="2">
        <v>32.11</v>
      </c>
      <c r="N52" s="2">
        <v>31.27</v>
      </c>
      <c r="O52" s="2">
        <v>31.27</v>
      </c>
      <c r="P52" s="2">
        <v>32.11</v>
      </c>
      <c r="Q52" s="2">
        <v>32.11</v>
      </c>
      <c r="R52" s="2">
        <v>31.79</v>
      </c>
      <c r="S52" s="2">
        <v>35.880000000000003</v>
      </c>
      <c r="T52" s="2">
        <v>32.11</v>
      </c>
      <c r="U52" s="2">
        <v>33.07</v>
      </c>
      <c r="V52" s="2">
        <v>31.79</v>
      </c>
      <c r="W52" s="80" t="s">
        <v>41</v>
      </c>
    </row>
    <row r="53" spans="1:23" x14ac:dyDescent="0.35">
      <c r="A53" s="79" t="s">
        <v>173</v>
      </c>
      <c r="B53" s="2">
        <v>23.47</v>
      </c>
      <c r="C53" s="2">
        <v>23.47</v>
      </c>
      <c r="D53" s="2">
        <v>26.5</v>
      </c>
      <c r="E53" s="2">
        <v>23.47</v>
      </c>
      <c r="F53" s="2">
        <v>25.84</v>
      </c>
      <c r="G53" s="2">
        <v>23.47</v>
      </c>
      <c r="H53" s="2">
        <v>23.47</v>
      </c>
      <c r="I53" s="2">
        <v>23.1</v>
      </c>
      <c r="J53" s="2">
        <v>23.1</v>
      </c>
      <c r="K53" s="2">
        <v>23.7</v>
      </c>
      <c r="L53" s="2">
        <v>23.7</v>
      </c>
      <c r="M53" s="2">
        <v>23.7</v>
      </c>
      <c r="N53" s="2">
        <v>23.1</v>
      </c>
      <c r="O53" s="2">
        <v>23.1</v>
      </c>
      <c r="P53" s="2">
        <v>23.7</v>
      </c>
      <c r="Q53" s="2">
        <v>23.7</v>
      </c>
      <c r="R53" s="2">
        <v>23.47</v>
      </c>
      <c r="S53" s="2">
        <v>26.5</v>
      </c>
      <c r="T53" s="2">
        <v>23.7</v>
      </c>
      <c r="U53" s="2">
        <v>24.41</v>
      </c>
      <c r="V53" s="2">
        <v>23.47</v>
      </c>
      <c r="W53" s="80" t="s">
        <v>42</v>
      </c>
    </row>
    <row r="54" spans="1:23" x14ac:dyDescent="0.35">
      <c r="A54" s="79" t="s">
        <v>174</v>
      </c>
      <c r="B54" s="2">
        <v>34.480000000000004</v>
      </c>
      <c r="C54" s="2">
        <v>34.480000000000004</v>
      </c>
      <c r="D54" s="2">
        <v>38.64</v>
      </c>
      <c r="E54" s="2">
        <v>34.480000000000004</v>
      </c>
      <c r="F54" s="2">
        <v>37.46</v>
      </c>
      <c r="G54" s="2">
        <v>34.480000000000004</v>
      </c>
      <c r="H54" s="2">
        <v>34.480000000000004</v>
      </c>
      <c r="I54" s="2">
        <v>33.44</v>
      </c>
      <c r="J54" s="2">
        <v>33.44</v>
      </c>
      <c r="K54" s="2">
        <v>34.54</v>
      </c>
      <c r="L54" s="2">
        <v>34.54</v>
      </c>
      <c r="M54" s="2">
        <v>34.54</v>
      </c>
      <c r="N54" s="2">
        <v>33.44</v>
      </c>
      <c r="O54" s="2">
        <v>33.44</v>
      </c>
      <c r="P54" s="2">
        <v>34.54</v>
      </c>
      <c r="Q54" s="2">
        <v>34.54</v>
      </c>
      <c r="R54" s="2">
        <v>34.480000000000004</v>
      </c>
      <c r="S54" s="2">
        <v>38.64</v>
      </c>
      <c r="T54" s="2">
        <v>34.54</v>
      </c>
      <c r="U54" s="2">
        <v>35.86</v>
      </c>
      <c r="V54" s="2">
        <v>34.480000000000004</v>
      </c>
      <c r="W54" s="80" t="s">
        <v>7</v>
      </c>
    </row>
    <row r="55" spans="1:23" x14ac:dyDescent="0.35">
      <c r="A55" s="79" t="s">
        <v>175</v>
      </c>
      <c r="B55" s="2">
        <v>18.96</v>
      </c>
      <c r="C55" s="2">
        <v>18.96</v>
      </c>
      <c r="D55" s="2">
        <v>21.25</v>
      </c>
      <c r="E55" s="2">
        <v>18.96</v>
      </c>
      <c r="F55" s="2">
        <v>20.6</v>
      </c>
      <c r="G55" s="2">
        <v>18.96</v>
      </c>
      <c r="H55" s="2">
        <v>18.96</v>
      </c>
      <c r="I55" s="2">
        <v>18.39</v>
      </c>
      <c r="J55" s="2">
        <v>18.39</v>
      </c>
      <c r="K55" s="2">
        <v>19</v>
      </c>
      <c r="L55" s="2">
        <v>19</v>
      </c>
      <c r="M55" s="2">
        <v>19</v>
      </c>
      <c r="N55" s="2">
        <v>18.39</v>
      </c>
      <c r="O55" s="2">
        <v>18.39</v>
      </c>
      <c r="P55" s="2">
        <v>19</v>
      </c>
      <c r="Q55" s="2">
        <v>19</v>
      </c>
      <c r="R55" s="2">
        <v>18.96</v>
      </c>
      <c r="S55" s="2">
        <v>21.25</v>
      </c>
      <c r="T55" s="2">
        <v>19</v>
      </c>
      <c r="U55" s="2">
        <v>19.72</v>
      </c>
      <c r="V55" s="2">
        <v>18.96</v>
      </c>
      <c r="W55" s="80" t="s">
        <v>41</v>
      </c>
    </row>
    <row r="56" spans="1:23" x14ac:dyDescent="0.35">
      <c r="A56" s="79" t="s">
        <v>176</v>
      </c>
      <c r="B56" s="2">
        <v>13.79</v>
      </c>
      <c r="C56" s="2">
        <v>13.79</v>
      </c>
      <c r="D56" s="2">
        <v>15.46</v>
      </c>
      <c r="E56" s="2">
        <v>13.79</v>
      </c>
      <c r="F56" s="2">
        <v>14.98</v>
      </c>
      <c r="G56" s="2">
        <v>13.79</v>
      </c>
      <c r="H56" s="2">
        <v>13.79</v>
      </c>
      <c r="I56" s="2">
        <v>13.38</v>
      </c>
      <c r="J56" s="2">
        <v>13.38</v>
      </c>
      <c r="K56" s="2">
        <v>13.82</v>
      </c>
      <c r="L56" s="2">
        <v>13.82</v>
      </c>
      <c r="M56" s="2">
        <v>13.82</v>
      </c>
      <c r="N56" s="2">
        <v>13.38</v>
      </c>
      <c r="O56" s="2">
        <v>13.38</v>
      </c>
      <c r="P56" s="2">
        <v>13.82</v>
      </c>
      <c r="Q56" s="2">
        <v>13.82</v>
      </c>
      <c r="R56" s="2">
        <v>13.79</v>
      </c>
      <c r="S56" s="2">
        <v>15.46</v>
      </c>
      <c r="T56" s="2">
        <v>13.82</v>
      </c>
      <c r="U56" s="2">
        <v>14.34</v>
      </c>
      <c r="V56" s="2">
        <v>13.79</v>
      </c>
      <c r="W56" s="80" t="s">
        <v>42</v>
      </c>
    </row>
    <row r="57" spans="1:23" x14ac:dyDescent="0.35">
      <c r="A57" s="79" t="s">
        <v>177</v>
      </c>
      <c r="B57" s="2">
        <v>30.959999999999997</v>
      </c>
      <c r="C57" s="2">
        <v>30.959999999999997</v>
      </c>
      <c r="D57" s="2">
        <v>36.700000000000003</v>
      </c>
      <c r="E57" s="2">
        <v>30.959999999999997</v>
      </c>
      <c r="F57" s="2">
        <v>36.700000000000003</v>
      </c>
      <c r="G57" s="2">
        <v>30.959999999999997</v>
      </c>
      <c r="H57" s="2">
        <v>30.959999999999997</v>
      </c>
      <c r="I57" s="2">
        <v>32.39</v>
      </c>
      <c r="J57" s="2">
        <v>32.39</v>
      </c>
      <c r="K57" s="2">
        <v>32.39</v>
      </c>
      <c r="L57" s="2">
        <v>32.39</v>
      </c>
      <c r="M57" s="2">
        <v>32.39</v>
      </c>
      <c r="N57" s="2">
        <v>32.39</v>
      </c>
      <c r="O57" s="2">
        <v>32.39</v>
      </c>
      <c r="P57" s="2">
        <v>32.39</v>
      </c>
      <c r="Q57" s="2">
        <v>32.39</v>
      </c>
      <c r="R57" s="2">
        <v>30.959999999999997</v>
      </c>
      <c r="S57" s="2">
        <v>36.700000000000003</v>
      </c>
      <c r="T57" s="2">
        <v>32.39</v>
      </c>
      <c r="U57" s="2">
        <v>32.39</v>
      </c>
      <c r="V57" s="2">
        <v>30.959999999999997</v>
      </c>
      <c r="W57" s="80" t="s">
        <v>7</v>
      </c>
    </row>
    <row r="58" spans="1:23" x14ac:dyDescent="0.35">
      <c r="A58" s="79" t="s">
        <v>178</v>
      </c>
      <c r="B58" s="2">
        <v>30.67</v>
      </c>
      <c r="C58" s="2">
        <v>30.67</v>
      </c>
      <c r="D58" s="2">
        <v>36.36</v>
      </c>
      <c r="E58" s="2">
        <v>30.67</v>
      </c>
      <c r="F58" s="2">
        <v>36.36</v>
      </c>
      <c r="G58" s="2">
        <v>30.67</v>
      </c>
      <c r="H58" s="2">
        <v>30.67</v>
      </c>
      <c r="I58" s="2">
        <v>32.1</v>
      </c>
      <c r="J58" s="2">
        <v>32.1</v>
      </c>
      <c r="K58" s="2">
        <v>32.1</v>
      </c>
      <c r="L58" s="2">
        <v>32.1</v>
      </c>
      <c r="M58" s="2">
        <v>32.1</v>
      </c>
      <c r="N58" s="2">
        <v>32.1</v>
      </c>
      <c r="O58" s="2">
        <v>32.1</v>
      </c>
      <c r="P58" s="2">
        <v>32.1</v>
      </c>
      <c r="Q58" s="2">
        <v>32.1</v>
      </c>
      <c r="R58" s="2">
        <v>30.67</v>
      </c>
      <c r="S58" s="2">
        <v>36.36</v>
      </c>
      <c r="T58" s="2">
        <v>32.1</v>
      </c>
      <c r="U58" s="2">
        <v>32.1</v>
      </c>
      <c r="V58" s="2">
        <v>30.67</v>
      </c>
      <c r="W58" s="80" t="s">
        <v>7</v>
      </c>
    </row>
    <row r="59" spans="1:23" x14ac:dyDescent="0.35">
      <c r="A59" s="79" t="s">
        <v>290</v>
      </c>
      <c r="B59" s="2">
        <v>5.629999999999999</v>
      </c>
      <c r="C59" s="2">
        <v>5.629999999999999</v>
      </c>
      <c r="D59" s="2">
        <v>6.92</v>
      </c>
      <c r="E59" s="2">
        <v>5.629999999999999</v>
      </c>
      <c r="F59" s="2">
        <v>6.92</v>
      </c>
      <c r="G59" s="2">
        <v>5.629999999999999</v>
      </c>
      <c r="H59" s="2">
        <v>5.629999999999999</v>
      </c>
      <c r="I59" s="2">
        <v>6.17</v>
      </c>
      <c r="J59" s="2">
        <v>6.17</v>
      </c>
      <c r="K59" s="2">
        <v>6.17</v>
      </c>
      <c r="L59" s="2">
        <v>6.17</v>
      </c>
      <c r="M59" s="2">
        <v>6.17</v>
      </c>
      <c r="N59" s="2">
        <v>6.17</v>
      </c>
      <c r="O59" s="2">
        <v>6.17</v>
      </c>
      <c r="P59" s="2">
        <v>5.83</v>
      </c>
      <c r="Q59" s="2">
        <v>6.17</v>
      </c>
      <c r="R59" s="2">
        <v>5.629999999999999</v>
      </c>
      <c r="S59" s="2">
        <v>6.92</v>
      </c>
      <c r="T59" s="2">
        <v>6.17</v>
      </c>
      <c r="U59" s="2">
        <v>6.17</v>
      </c>
      <c r="V59" s="2">
        <v>5.629999999999999</v>
      </c>
      <c r="W59" s="80" t="s">
        <v>49</v>
      </c>
    </row>
    <row r="60" spans="1:23" x14ac:dyDescent="0.35">
      <c r="A60" s="79" t="s">
        <v>291</v>
      </c>
      <c r="B60" s="2">
        <v>6.1300000000000008</v>
      </c>
      <c r="C60" s="2">
        <v>6.1300000000000008</v>
      </c>
      <c r="D60" s="2">
        <v>7.51</v>
      </c>
      <c r="E60" s="2">
        <v>6.1300000000000008</v>
      </c>
      <c r="F60" s="2">
        <v>7.51</v>
      </c>
      <c r="G60" s="2">
        <v>6.1300000000000008</v>
      </c>
      <c r="H60" s="2">
        <v>6.1300000000000008</v>
      </c>
      <c r="I60" s="2">
        <v>6.69</v>
      </c>
      <c r="J60" s="2">
        <v>6.69</v>
      </c>
      <c r="K60" s="2">
        <v>6.69</v>
      </c>
      <c r="L60" s="2">
        <v>6.69</v>
      </c>
      <c r="M60" s="2">
        <v>6.69</v>
      </c>
      <c r="N60" s="2">
        <v>6.69</v>
      </c>
      <c r="O60" s="2">
        <v>6.69</v>
      </c>
      <c r="P60" s="2">
        <v>6.35</v>
      </c>
      <c r="Q60" s="2">
        <v>6.69</v>
      </c>
      <c r="R60" s="2">
        <v>6.1300000000000008</v>
      </c>
      <c r="S60" s="2">
        <v>7.51</v>
      </c>
      <c r="T60" s="2">
        <v>6.69</v>
      </c>
      <c r="U60" s="2">
        <v>6.69</v>
      </c>
      <c r="V60" s="2">
        <v>6.1300000000000008</v>
      </c>
      <c r="W60" s="80" t="s">
        <v>48</v>
      </c>
    </row>
    <row r="61" spans="1:23" x14ac:dyDescent="0.35">
      <c r="A61" s="79" t="s">
        <v>292</v>
      </c>
      <c r="B61" s="2">
        <v>6.76</v>
      </c>
      <c r="C61" s="2">
        <v>6.76</v>
      </c>
      <c r="D61" s="2">
        <v>8.25</v>
      </c>
      <c r="E61" s="2">
        <v>6.76</v>
      </c>
      <c r="F61" s="2">
        <v>8.25</v>
      </c>
      <c r="G61" s="2">
        <v>6.76</v>
      </c>
      <c r="H61" s="2">
        <v>6.76</v>
      </c>
      <c r="I61" s="2">
        <v>7.35</v>
      </c>
      <c r="J61" s="2">
        <v>7.35</v>
      </c>
      <c r="K61" s="2">
        <v>7.35</v>
      </c>
      <c r="L61" s="2">
        <v>7.35</v>
      </c>
      <c r="M61" s="2">
        <v>7.35</v>
      </c>
      <c r="N61" s="2">
        <v>7.35</v>
      </c>
      <c r="O61" s="2">
        <v>7.35</v>
      </c>
      <c r="P61" s="2">
        <v>7.01</v>
      </c>
      <c r="Q61" s="2">
        <v>7.35</v>
      </c>
      <c r="R61" s="2">
        <v>6.76</v>
      </c>
      <c r="S61" s="2">
        <v>8.25</v>
      </c>
      <c r="T61" s="2">
        <v>7.35</v>
      </c>
      <c r="U61" s="2">
        <v>7.35</v>
      </c>
      <c r="V61" s="2">
        <v>6.76</v>
      </c>
      <c r="W61" s="80" t="s">
        <v>47</v>
      </c>
    </row>
    <row r="62" spans="1:23" x14ac:dyDescent="0.35">
      <c r="A62" s="79" t="s">
        <v>293</v>
      </c>
      <c r="B62" s="2">
        <v>7.56</v>
      </c>
      <c r="C62" s="2">
        <v>7.56</v>
      </c>
      <c r="D62" s="2">
        <v>9.18</v>
      </c>
      <c r="E62" s="2">
        <v>7.56</v>
      </c>
      <c r="F62" s="2">
        <v>9.18</v>
      </c>
      <c r="G62" s="2">
        <v>7.56</v>
      </c>
      <c r="H62" s="2">
        <v>7.56</v>
      </c>
      <c r="I62" s="2">
        <v>8.18</v>
      </c>
      <c r="J62" s="2">
        <v>8.18</v>
      </c>
      <c r="K62" s="2">
        <v>8.18</v>
      </c>
      <c r="L62" s="2">
        <v>8.18</v>
      </c>
      <c r="M62" s="2">
        <v>8.18</v>
      </c>
      <c r="N62" s="2">
        <v>8.18</v>
      </c>
      <c r="O62" s="2">
        <v>8.18</v>
      </c>
      <c r="P62" s="2">
        <v>7.84</v>
      </c>
      <c r="Q62" s="2">
        <v>8.18</v>
      </c>
      <c r="R62" s="2">
        <v>7.56</v>
      </c>
      <c r="S62" s="2">
        <v>9.18</v>
      </c>
      <c r="T62" s="2">
        <v>8.18</v>
      </c>
      <c r="U62" s="2">
        <v>8.18</v>
      </c>
      <c r="V62" s="2">
        <v>7.56</v>
      </c>
      <c r="W62" s="80" t="s">
        <v>46</v>
      </c>
    </row>
    <row r="63" spans="1:23" x14ac:dyDescent="0.35">
      <c r="A63" s="79" t="s">
        <v>294</v>
      </c>
      <c r="B63" s="2">
        <v>8.6499999999999986</v>
      </c>
      <c r="C63" s="2">
        <v>8.6499999999999986</v>
      </c>
      <c r="D63" s="2">
        <v>10.430000000000001</v>
      </c>
      <c r="E63" s="2">
        <v>8.6499999999999986</v>
      </c>
      <c r="F63" s="2">
        <v>10.430000000000001</v>
      </c>
      <c r="G63" s="2">
        <v>8.6499999999999986</v>
      </c>
      <c r="H63" s="2">
        <v>8.6499999999999986</v>
      </c>
      <c r="I63" s="2">
        <v>9.32</v>
      </c>
      <c r="J63" s="2">
        <v>9.32</v>
      </c>
      <c r="K63" s="2">
        <v>9.32</v>
      </c>
      <c r="L63" s="2">
        <v>9.32</v>
      </c>
      <c r="M63" s="2">
        <v>9.32</v>
      </c>
      <c r="N63" s="2">
        <v>9.32</v>
      </c>
      <c r="O63" s="2">
        <v>9.32</v>
      </c>
      <c r="P63" s="2">
        <v>8.98</v>
      </c>
      <c r="Q63" s="2">
        <v>9.32</v>
      </c>
      <c r="R63" s="2">
        <v>8.6499999999999986</v>
      </c>
      <c r="S63" s="2">
        <v>10.430000000000001</v>
      </c>
      <c r="T63" s="2">
        <v>9.32</v>
      </c>
      <c r="U63" s="2">
        <v>9.32</v>
      </c>
      <c r="V63" s="2">
        <v>8.6499999999999986</v>
      </c>
      <c r="W63" s="80" t="s">
        <v>45</v>
      </c>
    </row>
    <row r="64" spans="1:23" x14ac:dyDescent="0.35">
      <c r="A64" s="79" t="s">
        <v>295</v>
      </c>
      <c r="B64" s="2">
        <v>10.15</v>
      </c>
      <c r="C64" s="2">
        <v>10.15</v>
      </c>
      <c r="D64" s="2">
        <v>12.189999999999998</v>
      </c>
      <c r="E64" s="2">
        <v>10.15</v>
      </c>
      <c r="F64" s="2">
        <v>12.189999999999998</v>
      </c>
      <c r="G64" s="2">
        <v>10.15</v>
      </c>
      <c r="H64" s="2">
        <v>10.15</v>
      </c>
      <c r="I64" s="2">
        <v>10.86</v>
      </c>
      <c r="J64" s="2">
        <v>10.86</v>
      </c>
      <c r="K64" s="2">
        <v>10.86</v>
      </c>
      <c r="L64" s="2">
        <v>10.86</v>
      </c>
      <c r="M64" s="2">
        <v>10.86</v>
      </c>
      <c r="N64" s="2">
        <v>10.86</v>
      </c>
      <c r="O64" s="2">
        <v>10.86</v>
      </c>
      <c r="P64" s="2">
        <v>10.519999999999998</v>
      </c>
      <c r="Q64" s="2">
        <v>10.86</v>
      </c>
      <c r="R64" s="2">
        <v>10.15</v>
      </c>
      <c r="S64" s="2">
        <v>12.189999999999998</v>
      </c>
      <c r="T64" s="2">
        <v>10.86</v>
      </c>
      <c r="U64" s="2">
        <v>10.86</v>
      </c>
      <c r="V64" s="2">
        <v>10.15</v>
      </c>
      <c r="W64" s="80" t="s">
        <v>44</v>
      </c>
    </row>
    <row r="65" spans="1:25" x14ac:dyDescent="0.35">
      <c r="A65" s="79" t="s">
        <v>296</v>
      </c>
      <c r="B65" s="2">
        <v>15.24</v>
      </c>
      <c r="C65" s="2">
        <v>15.24</v>
      </c>
      <c r="D65" s="2">
        <v>17.18</v>
      </c>
      <c r="E65" s="2">
        <v>15.24</v>
      </c>
      <c r="F65" s="2">
        <v>16.830000000000002</v>
      </c>
      <c r="G65" s="2">
        <v>15.24</v>
      </c>
      <c r="H65" s="2">
        <v>15.24</v>
      </c>
      <c r="I65" s="2">
        <v>15.240000000000002</v>
      </c>
      <c r="J65" s="2">
        <v>15.240000000000002</v>
      </c>
      <c r="K65" s="2">
        <v>15.59</v>
      </c>
      <c r="L65" s="2">
        <v>15.59</v>
      </c>
      <c r="M65" s="2">
        <v>15.59</v>
      </c>
      <c r="N65" s="2">
        <v>15.240000000000002</v>
      </c>
      <c r="O65" s="2">
        <v>15.240000000000002</v>
      </c>
      <c r="P65" s="2">
        <v>15.25</v>
      </c>
      <c r="Q65" s="2">
        <v>15.59</v>
      </c>
      <c r="R65" s="2">
        <v>15.24</v>
      </c>
      <c r="S65" s="2">
        <v>17.18</v>
      </c>
      <c r="T65" s="2">
        <v>15.59</v>
      </c>
      <c r="U65" s="2">
        <v>16.060000000000002</v>
      </c>
      <c r="V65" s="2">
        <v>15.24</v>
      </c>
      <c r="W65" s="80" t="s">
        <v>43</v>
      </c>
    </row>
    <row r="66" spans="1:25" x14ac:dyDescent="0.35">
      <c r="A66" s="79" t="s">
        <v>297</v>
      </c>
      <c r="B66" s="2">
        <v>20.05</v>
      </c>
      <c r="C66" s="2">
        <v>20.05</v>
      </c>
      <c r="D66" s="2">
        <v>22.49</v>
      </c>
      <c r="E66" s="2">
        <v>20.05</v>
      </c>
      <c r="F66" s="2">
        <v>22.009999999999998</v>
      </c>
      <c r="G66" s="2">
        <v>20.05</v>
      </c>
      <c r="H66" s="2">
        <v>20.05</v>
      </c>
      <c r="I66" s="2">
        <v>19.93</v>
      </c>
      <c r="J66" s="2">
        <v>19.93</v>
      </c>
      <c r="K66" s="2">
        <v>20.41</v>
      </c>
      <c r="L66" s="2">
        <v>20.41</v>
      </c>
      <c r="M66" s="2">
        <v>20.41</v>
      </c>
      <c r="N66" s="2">
        <v>19.93</v>
      </c>
      <c r="O66" s="2">
        <v>19.93</v>
      </c>
      <c r="P66" s="2">
        <v>20.07</v>
      </c>
      <c r="Q66" s="2">
        <v>20.41</v>
      </c>
      <c r="R66" s="2">
        <v>20.05</v>
      </c>
      <c r="S66" s="2">
        <v>22.49</v>
      </c>
      <c r="T66" s="2">
        <v>20.41</v>
      </c>
      <c r="U66" s="2">
        <v>21.02</v>
      </c>
      <c r="V66" s="2">
        <v>20.05</v>
      </c>
      <c r="W66" s="80" t="s">
        <v>42</v>
      </c>
    </row>
    <row r="67" spans="1:25" x14ac:dyDescent="0.35">
      <c r="A67" s="79" t="s">
        <v>298</v>
      </c>
      <c r="B67" s="2">
        <v>29.52</v>
      </c>
      <c r="C67" s="2">
        <v>29.52</v>
      </c>
      <c r="D67" s="2">
        <v>32.9</v>
      </c>
      <c r="E67" s="2">
        <v>29.52</v>
      </c>
      <c r="F67" s="2">
        <v>32.19</v>
      </c>
      <c r="G67" s="2">
        <v>29.52</v>
      </c>
      <c r="H67" s="2">
        <v>29.52</v>
      </c>
      <c r="I67" s="2">
        <v>29.179999999999996</v>
      </c>
      <c r="J67" s="2">
        <v>29.179999999999996</v>
      </c>
      <c r="K67" s="2">
        <v>29.889999999999997</v>
      </c>
      <c r="L67" s="2">
        <v>29.889999999999997</v>
      </c>
      <c r="M67" s="2">
        <v>29.889999999999997</v>
      </c>
      <c r="N67" s="2">
        <v>29.179999999999996</v>
      </c>
      <c r="O67" s="2">
        <v>29.179999999999996</v>
      </c>
      <c r="P67" s="2">
        <v>29.549999999999997</v>
      </c>
      <c r="Q67" s="2">
        <v>29.889999999999997</v>
      </c>
      <c r="R67" s="2">
        <v>29.52</v>
      </c>
      <c r="S67" s="2">
        <v>32.9</v>
      </c>
      <c r="T67" s="2">
        <v>29.889999999999997</v>
      </c>
      <c r="U67" s="2">
        <v>30.819999999999997</v>
      </c>
      <c r="V67" s="2">
        <v>29.52</v>
      </c>
      <c r="W67" s="80" t="s">
        <v>41</v>
      </c>
    </row>
    <row r="68" spans="1:25" x14ac:dyDescent="0.35">
      <c r="A68" s="79" t="s">
        <v>285</v>
      </c>
      <c r="B68" s="2">
        <v>33.229999999999997</v>
      </c>
      <c r="C68" s="2">
        <v>33.229999999999997</v>
      </c>
      <c r="D68" s="2">
        <v>37.720000000000006</v>
      </c>
      <c r="E68" s="2">
        <v>33.229999999999997</v>
      </c>
      <c r="F68" s="2">
        <v>36.89</v>
      </c>
      <c r="G68" s="2">
        <v>33.229999999999997</v>
      </c>
      <c r="H68" s="2">
        <v>33.229999999999997</v>
      </c>
      <c r="I68" s="2">
        <v>33.03</v>
      </c>
      <c r="J68" s="2">
        <v>33.03</v>
      </c>
      <c r="K68" s="2">
        <v>33.839999999999996</v>
      </c>
      <c r="L68" s="2">
        <v>33.839999999999996</v>
      </c>
      <c r="M68" s="2">
        <v>33.839999999999996</v>
      </c>
      <c r="N68" s="2">
        <v>33.03</v>
      </c>
      <c r="O68" s="2">
        <v>33.03</v>
      </c>
      <c r="P68" s="2">
        <v>33.39</v>
      </c>
      <c r="Q68" s="2">
        <v>33.839999999999996</v>
      </c>
      <c r="R68" s="2">
        <v>33.229999999999997</v>
      </c>
      <c r="S68" s="2">
        <v>37.720000000000006</v>
      </c>
      <c r="T68" s="2">
        <v>33.839999999999996</v>
      </c>
      <c r="U68" s="2">
        <v>34.929999999999993</v>
      </c>
      <c r="V68" s="2">
        <v>33.229999999999997</v>
      </c>
      <c r="W68" s="80" t="s">
        <v>42</v>
      </c>
    </row>
    <row r="69" spans="1:25" x14ac:dyDescent="0.35">
      <c r="A69" s="79" t="s">
        <v>286</v>
      </c>
      <c r="B69" s="2">
        <v>43.83</v>
      </c>
      <c r="C69" s="2">
        <v>43.83</v>
      </c>
      <c r="D69" s="2">
        <v>49.5</v>
      </c>
      <c r="E69" s="2">
        <v>43.83</v>
      </c>
      <c r="F69" s="2">
        <v>48.440000000000005</v>
      </c>
      <c r="G69" s="2">
        <v>43.83</v>
      </c>
      <c r="H69" s="2">
        <v>43.83</v>
      </c>
      <c r="I69" s="2">
        <v>43.489999999999995</v>
      </c>
      <c r="J69" s="2">
        <v>43.489999999999995</v>
      </c>
      <c r="K69" s="2">
        <v>44.509999999999991</v>
      </c>
      <c r="L69" s="2">
        <v>44.509999999999991</v>
      </c>
      <c r="M69" s="2">
        <v>44.509999999999991</v>
      </c>
      <c r="N69" s="2">
        <v>43.489999999999995</v>
      </c>
      <c r="O69" s="2">
        <v>43.489999999999995</v>
      </c>
      <c r="P69" s="2">
        <v>44.06</v>
      </c>
      <c r="Q69" s="2">
        <v>44.509999999999991</v>
      </c>
      <c r="R69" s="2">
        <v>43.83</v>
      </c>
      <c r="S69" s="2">
        <v>49.5</v>
      </c>
      <c r="T69" s="2">
        <v>44.509999999999991</v>
      </c>
      <c r="U69" s="2">
        <v>45.919999999999995</v>
      </c>
      <c r="V69" s="2">
        <v>43.83</v>
      </c>
      <c r="W69" s="80" t="s">
        <v>41</v>
      </c>
    </row>
    <row r="70" spans="1:25" x14ac:dyDescent="0.35">
      <c r="A70" s="79" t="s">
        <v>287</v>
      </c>
      <c r="B70" s="2">
        <v>37.839999999999996</v>
      </c>
      <c r="C70" s="2">
        <v>37.839999999999996</v>
      </c>
      <c r="D70" s="2">
        <v>42.809999999999995</v>
      </c>
      <c r="E70" s="2">
        <v>37.839999999999996</v>
      </c>
      <c r="F70" s="2">
        <v>41.849999999999994</v>
      </c>
      <c r="G70" s="2">
        <v>37.839999999999996</v>
      </c>
      <c r="H70" s="2">
        <v>37.839999999999996</v>
      </c>
      <c r="I70" s="2">
        <v>37.58</v>
      </c>
      <c r="J70" s="2">
        <v>37.58</v>
      </c>
      <c r="K70" s="2">
        <v>38.489999999999995</v>
      </c>
      <c r="L70" s="2">
        <v>38.489999999999995</v>
      </c>
      <c r="M70" s="2">
        <v>38.489999999999995</v>
      </c>
      <c r="N70" s="2">
        <v>37.58</v>
      </c>
      <c r="O70" s="2">
        <v>37.58</v>
      </c>
      <c r="P70" s="2">
        <v>37.99</v>
      </c>
      <c r="Q70" s="2">
        <v>38.489999999999995</v>
      </c>
      <c r="R70" s="2">
        <v>37.839999999999996</v>
      </c>
      <c r="S70" s="2">
        <v>42.809999999999995</v>
      </c>
      <c r="T70" s="2">
        <v>38.489999999999995</v>
      </c>
      <c r="U70" s="2">
        <v>39.75</v>
      </c>
      <c r="V70" s="2">
        <v>37.839999999999996</v>
      </c>
      <c r="W70" s="80" t="s">
        <v>42</v>
      </c>
    </row>
    <row r="71" spans="1:25" x14ac:dyDescent="0.35">
      <c r="A71" s="79" t="s">
        <v>288</v>
      </c>
      <c r="B71" s="2">
        <v>50.190000000000012</v>
      </c>
      <c r="C71" s="2">
        <v>50.190000000000012</v>
      </c>
      <c r="D71" s="2">
        <v>56.510000000000005</v>
      </c>
      <c r="E71" s="2">
        <v>50.190000000000012</v>
      </c>
      <c r="F71" s="2">
        <v>55.260000000000005</v>
      </c>
      <c r="G71" s="2">
        <v>50.190000000000012</v>
      </c>
      <c r="H71" s="2">
        <v>50.190000000000012</v>
      </c>
      <c r="I71" s="2">
        <v>49.690000000000005</v>
      </c>
      <c r="J71" s="2">
        <v>49.690000000000005</v>
      </c>
      <c r="K71" s="2">
        <v>50.900000000000006</v>
      </c>
      <c r="L71" s="2">
        <v>50.900000000000006</v>
      </c>
      <c r="M71" s="2">
        <v>50.900000000000006</v>
      </c>
      <c r="N71" s="2">
        <v>49.690000000000005</v>
      </c>
      <c r="O71" s="2">
        <v>49.690000000000005</v>
      </c>
      <c r="P71" s="2">
        <v>50.4</v>
      </c>
      <c r="Q71" s="2">
        <v>50.900000000000006</v>
      </c>
      <c r="R71" s="2">
        <v>50.190000000000012</v>
      </c>
      <c r="S71" s="2">
        <v>56.510000000000005</v>
      </c>
      <c r="T71" s="2">
        <v>50.900000000000006</v>
      </c>
      <c r="U71" s="2">
        <v>52.52</v>
      </c>
      <c r="V71" s="2">
        <v>50.190000000000012</v>
      </c>
      <c r="W71" s="80" t="s">
        <v>41</v>
      </c>
    </row>
    <row r="72" spans="1:25" x14ac:dyDescent="0.35">
      <c r="A72" s="79" t="s">
        <v>179</v>
      </c>
      <c r="B72" s="2">
        <v>16.91</v>
      </c>
      <c r="C72" s="2">
        <v>16.91</v>
      </c>
      <c r="D72" s="2">
        <v>18.97</v>
      </c>
      <c r="E72" s="2">
        <v>16.91</v>
      </c>
      <c r="F72" s="2">
        <v>18.68</v>
      </c>
      <c r="G72" s="2">
        <v>16.91</v>
      </c>
      <c r="H72" s="2">
        <v>16.91</v>
      </c>
      <c r="I72" s="2">
        <v>16.860000000000003</v>
      </c>
      <c r="J72" s="2">
        <v>16.860000000000003</v>
      </c>
      <c r="K72" s="2">
        <v>17.150000000000002</v>
      </c>
      <c r="L72" s="2">
        <v>17.150000000000002</v>
      </c>
      <c r="M72" s="2">
        <v>17.150000000000002</v>
      </c>
      <c r="N72" s="2">
        <v>16.860000000000003</v>
      </c>
      <c r="O72" s="2">
        <v>16.860000000000003</v>
      </c>
      <c r="P72" s="2">
        <v>17.150000000000002</v>
      </c>
      <c r="Q72" s="2">
        <v>17.150000000000002</v>
      </c>
      <c r="R72" s="2">
        <v>16.91</v>
      </c>
      <c r="S72" s="2">
        <v>18.97</v>
      </c>
      <c r="T72" s="2">
        <v>17.150000000000002</v>
      </c>
      <c r="U72" s="2">
        <v>17.520000000000003</v>
      </c>
      <c r="V72" s="2">
        <v>16.91</v>
      </c>
      <c r="W72" s="80" t="s">
        <v>42</v>
      </c>
    </row>
    <row r="73" spans="1:25" x14ac:dyDescent="0.35">
      <c r="A73" s="79" t="s">
        <v>180</v>
      </c>
      <c r="B73" s="2">
        <v>25.180000000000003</v>
      </c>
      <c r="C73" s="2">
        <v>25.180000000000003</v>
      </c>
      <c r="D73" s="2">
        <v>28.23</v>
      </c>
      <c r="E73" s="2">
        <v>25.180000000000003</v>
      </c>
      <c r="F73" s="2">
        <v>27.810000000000002</v>
      </c>
      <c r="G73" s="2">
        <v>25.180000000000003</v>
      </c>
      <c r="H73" s="2">
        <v>25.180000000000003</v>
      </c>
      <c r="I73" s="2">
        <v>25.090000000000003</v>
      </c>
      <c r="J73" s="2">
        <v>25.090000000000003</v>
      </c>
      <c r="K73" s="2">
        <v>25.51</v>
      </c>
      <c r="L73" s="2">
        <v>25.51</v>
      </c>
      <c r="M73" s="2">
        <v>25.51</v>
      </c>
      <c r="N73" s="2">
        <v>25.090000000000003</v>
      </c>
      <c r="O73" s="2">
        <v>25.090000000000003</v>
      </c>
      <c r="P73" s="2">
        <v>25.51</v>
      </c>
      <c r="Q73" s="2">
        <v>25.51</v>
      </c>
      <c r="R73" s="2">
        <v>25.180000000000003</v>
      </c>
      <c r="S73" s="2">
        <v>28.23</v>
      </c>
      <c r="T73" s="2">
        <v>25.51</v>
      </c>
      <c r="U73" s="2">
        <v>26.080000000000002</v>
      </c>
      <c r="V73" s="2">
        <v>25.180000000000003</v>
      </c>
      <c r="W73" s="80" t="s">
        <v>41</v>
      </c>
    </row>
    <row r="74" spans="1:25" x14ac:dyDescent="0.35">
      <c r="A74" s="79" t="s">
        <v>181</v>
      </c>
      <c r="B74" s="2">
        <v>45.099999999999994</v>
      </c>
      <c r="C74" s="2">
        <v>45.099999999999994</v>
      </c>
      <c r="D74" s="2">
        <v>50.769999999999996</v>
      </c>
      <c r="E74" s="2">
        <v>45.099999999999994</v>
      </c>
      <c r="F74" s="2">
        <v>50.08</v>
      </c>
      <c r="G74" s="2">
        <v>45.099999999999994</v>
      </c>
      <c r="H74" s="2">
        <v>45.099999999999994</v>
      </c>
      <c r="I74" s="2">
        <v>45.14</v>
      </c>
      <c r="J74" s="2">
        <v>45.14</v>
      </c>
      <c r="K74" s="2">
        <v>45.83</v>
      </c>
      <c r="L74" s="2">
        <v>45.83</v>
      </c>
      <c r="M74" s="2">
        <v>45.83</v>
      </c>
      <c r="N74" s="2">
        <v>45.14</v>
      </c>
      <c r="O74" s="2">
        <v>45.14</v>
      </c>
      <c r="P74" s="2">
        <v>45.83</v>
      </c>
      <c r="Q74" s="2">
        <v>45.83</v>
      </c>
      <c r="R74" s="2">
        <v>45.099999999999994</v>
      </c>
      <c r="S74" s="2">
        <v>50.769999999999996</v>
      </c>
      <c r="T74" s="2">
        <v>45.83</v>
      </c>
      <c r="U74" s="2">
        <v>46.739999999999995</v>
      </c>
      <c r="V74" s="2">
        <v>45.099999999999994</v>
      </c>
      <c r="W74" s="80" t="s">
        <v>7</v>
      </c>
    </row>
    <row r="75" spans="1:25" x14ac:dyDescent="0.35">
      <c r="A75" s="79" t="s">
        <v>182</v>
      </c>
      <c r="B75" s="2">
        <v>10.14</v>
      </c>
      <c r="C75" s="2">
        <v>10.14</v>
      </c>
      <c r="D75" s="2">
        <v>12.02</v>
      </c>
      <c r="E75" s="2">
        <v>10.14</v>
      </c>
      <c r="F75" s="2">
        <v>12.02</v>
      </c>
      <c r="G75" s="2">
        <v>10.14</v>
      </c>
      <c r="H75" s="2">
        <v>10.14</v>
      </c>
      <c r="I75" s="2">
        <v>10.61</v>
      </c>
      <c r="J75" s="2">
        <v>10.61</v>
      </c>
      <c r="K75" s="2">
        <v>10.61</v>
      </c>
      <c r="L75" s="2">
        <v>10.61</v>
      </c>
      <c r="M75" s="2">
        <v>10.61</v>
      </c>
      <c r="N75" s="2">
        <v>10.61</v>
      </c>
      <c r="O75" s="2">
        <v>10.61</v>
      </c>
      <c r="P75" s="2">
        <v>10.61</v>
      </c>
      <c r="Q75" s="2">
        <v>10.61</v>
      </c>
      <c r="R75" s="2">
        <v>10.14</v>
      </c>
      <c r="S75" s="2">
        <v>12.02</v>
      </c>
      <c r="T75" s="2">
        <v>10.61</v>
      </c>
      <c r="U75" s="2">
        <v>10.61</v>
      </c>
      <c r="V75" s="2">
        <v>10.14</v>
      </c>
      <c r="W75" s="80" t="s">
        <v>42</v>
      </c>
    </row>
    <row r="76" spans="1:25" x14ac:dyDescent="0.35">
      <c r="A76" s="79" t="s">
        <v>183</v>
      </c>
      <c r="B76" s="2">
        <v>13.82</v>
      </c>
      <c r="C76" s="2">
        <v>13.82</v>
      </c>
      <c r="D76" s="2">
        <v>16.38</v>
      </c>
      <c r="E76" s="2">
        <v>13.82</v>
      </c>
      <c r="F76" s="2">
        <v>16.38</v>
      </c>
      <c r="G76" s="2">
        <v>13.82</v>
      </c>
      <c r="H76" s="2">
        <v>13.82</v>
      </c>
      <c r="I76" s="2">
        <v>14.45</v>
      </c>
      <c r="J76" s="2">
        <v>14.45</v>
      </c>
      <c r="K76" s="2">
        <v>14.45</v>
      </c>
      <c r="L76" s="2">
        <v>14.45</v>
      </c>
      <c r="M76" s="2">
        <v>14.45</v>
      </c>
      <c r="N76" s="2">
        <v>14.45</v>
      </c>
      <c r="O76" s="2">
        <v>14.45</v>
      </c>
      <c r="P76" s="2">
        <v>14.45</v>
      </c>
      <c r="Q76" s="2">
        <v>14.45</v>
      </c>
      <c r="R76" s="2">
        <v>13.82</v>
      </c>
      <c r="S76" s="2">
        <v>16.38</v>
      </c>
      <c r="T76" s="2">
        <v>14.45</v>
      </c>
      <c r="U76" s="2">
        <v>14.45</v>
      </c>
      <c r="V76" s="2">
        <v>13.82</v>
      </c>
      <c r="W76" s="80" t="s">
        <v>41</v>
      </c>
    </row>
    <row r="77" spans="1:25" x14ac:dyDescent="0.35">
      <c r="A77" s="79" t="s">
        <v>184</v>
      </c>
      <c r="B77" s="2">
        <v>25.12</v>
      </c>
      <c r="C77" s="2">
        <v>25.12</v>
      </c>
      <c r="D77" s="2">
        <v>29.79</v>
      </c>
      <c r="E77" s="2">
        <v>25.12</v>
      </c>
      <c r="F77" s="2">
        <v>29.79</v>
      </c>
      <c r="G77" s="2">
        <v>25.12</v>
      </c>
      <c r="H77" s="2">
        <v>25.12</v>
      </c>
      <c r="I77" s="2">
        <v>26.28</v>
      </c>
      <c r="J77" s="2">
        <v>26.28</v>
      </c>
      <c r="K77" s="2">
        <v>26.28</v>
      </c>
      <c r="L77" s="2">
        <v>26.28</v>
      </c>
      <c r="M77" s="2">
        <v>26.28</v>
      </c>
      <c r="N77" s="2">
        <v>26.28</v>
      </c>
      <c r="O77" s="2">
        <v>26.28</v>
      </c>
      <c r="P77" s="2">
        <v>26.28</v>
      </c>
      <c r="Q77" s="2">
        <v>26.28</v>
      </c>
      <c r="R77" s="2">
        <v>25.12</v>
      </c>
      <c r="S77" s="2">
        <v>29.79</v>
      </c>
      <c r="T77" s="2">
        <v>26.28</v>
      </c>
      <c r="U77" s="2">
        <v>26.28</v>
      </c>
      <c r="V77" s="2">
        <v>25.12</v>
      </c>
      <c r="W77" s="80" t="s">
        <v>7</v>
      </c>
    </row>
    <row r="78" spans="1:25" x14ac:dyDescent="0.35">
      <c r="A78" s="79" t="s">
        <v>263</v>
      </c>
      <c r="B78" s="2">
        <v>11.76</v>
      </c>
      <c r="C78" s="2">
        <v>11.76</v>
      </c>
      <c r="D78" s="2">
        <v>14.24</v>
      </c>
      <c r="E78" s="2">
        <v>11.76</v>
      </c>
      <c r="F78" s="2">
        <v>14.24</v>
      </c>
      <c r="G78" s="2">
        <v>11.76</v>
      </c>
      <c r="H78" s="2">
        <v>11.76</v>
      </c>
      <c r="I78" s="2">
        <v>12.38</v>
      </c>
      <c r="J78" s="2">
        <v>12.38</v>
      </c>
      <c r="K78" s="2">
        <v>12.38</v>
      </c>
      <c r="L78" s="2">
        <v>12.38</v>
      </c>
      <c r="M78" s="2">
        <v>12.38</v>
      </c>
      <c r="N78" s="2">
        <v>12.38</v>
      </c>
      <c r="O78" s="2">
        <v>12.38</v>
      </c>
      <c r="P78" s="2">
        <v>12.38</v>
      </c>
      <c r="Q78" s="2">
        <v>12.38</v>
      </c>
      <c r="R78" s="2">
        <v>11.76</v>
      </c>
      <c r="S78" s="2">
        <v>14.24</v>
      </c>
      <c r="T78" s="2">
        <v>12.38</v>
      </c>
      <c r="U78" s="2">
        <v>12.38</v>
      </c>
      <c r="V78" s="2">
        <v>11.76</v>
      </c>
      <c r="W78" s="80" t="s">
        <v>42</v>
      </c>
    </row>
    <row r="79" spans="1:25" x14ac:dyDescent="0.35">
      <c r="A79" s="79" t="s">
        <v>264</v>
      </c>
      <c r="B79" s="2">
        <v>16.18</v>
      </c>
      <c r="C79" s="2">
        <v>16.18</v>
      </c>
      <c r="D79" s="2">
        <v>19.579999999999998</v>
      </c>
      <c r="E79" s="2">
        <v>16.18</v>
      </c>
      <c r="F79" s="2">
        <v>19.579999999999998</v>
      </c>
      <c r="G79" s="2">
        <v>16.18</v>
      </c>
      <c r="H79" s="2">
        <v>16.18</v>
      </c>
      <c r="I79" s="2">
        <v>17.03</v>
      </c>
      <c r="J79" s="2">
        <v>17.03</v>
      </c>
      <c r="K79" s="2">
        <v>17.03</v>
      </c>
      <c r="L79" s="2">
        <v>17.03</v>
      </c>
      <c r="M79" s="2">
        <v>17.03</v>
      </c>
      <c r="N79" s="2">
        <v>17.03</v>
      </c>
      <c r="O79" s="2">
        <v>17.03</v>
      </c>
      <c r="P79" s="2">
        <v>17.03</v>
      </c>
      <c r="Q79" s="2">
        <v>17.03</v>
      </c>
      <c r="R79" s="2">
        <v>16.18</v>
      </c>
      <c r="S79" s="2">
        <v>19.579999999999998</v>
      </c>
      <c r="T79" s="2">
        <v>17.03</v>
      </c>
      <c r="U79" s="2">
        <v>17.03</v>
      </c>
      <c r="V79" s="2">
        <v>16.18</v>
      </c>
      <c r="W79" s="80" t="s">
        <v>41</v>
      </c>
    </row>
    <row r="80" spans="1:25" x14ac:dyDescent="0.35">
      <c r="A80" s="79" t="s">
        <v>265</v>
      </c>
      <c r="B80" s="2">
        <v>29.41</v>
      </c>
      <c r="C80" s="2">
        <v>29.41</v>
      </c>
      <c r="D80" s="2">
        <v>35.6</v>
      </c>
      <c r="E80" s="2">
        <v>29.41</v>
      </c>
      <c r="F80" s="2">
        <v>35.6</v>
      </c>
      <c r="G80" s="2">
        <v>29.41</v>
      </c>
      <c r="H80" s="2">
        <v>29.41</v>
      </c>
      <c r="I80" s="2">
        <v>30.96</v>
      </c>
      <c r="J80" s="2">
        <v>30.96</v>
      </c>
      <c r="K80" s="2">
        <v>30.96</v>
      </c>
      <c r="L80" s="2">
        <v>30.96</v>
      </c>
      <c r="M80" s="2">
        <v>30.96</v>
      </c>
      <c r="N80" s="2">
        <v>30.96</v>
      </c>
      <c r="O80" s="2">
        <v>30.96</v>
      </c>
      <c r="P80" s="2">
        <v>30.96</v>
      </c>
      <c r="Q80" s="2">
        <v>30.96</v>
      </c>
      <c r="R80" s="2">
        <v>29.41</v>
      </c>
      <c r="S80" s="2">
        <v>35.6</v>
      </c>
      <c r="T80" s="2">
        <v>30.96</v>
      </c>
      <c r="U80" s="2">
        <v>30.96</v>
      </c>
      <c r="V80" s="2">
        <v>29.41</v>
      </c>
      <c r="W80" s="80" t="s">
        <v>7</v>
      </c>
      <c r="X80" s="4"/>
      <c r="Y80"/>
    </row>
    <row r="81" spans="1:23" x14ac:dyDescent="0.35">
      <c r="A81" s="79" t="s">
        <v>185</v>
      </c>
      <c r="B81" s="2">
        <v>31.19</v>
      </c>
      <c r="C81" s="2">
        <v>31.19</v>
      </c>
      <c r="D81" s="2">
        <v>36.979999999999997</v>
      </c>
      <c r="E81" s="2">
        <v>31.19</v>
      </c>
      <c r="F81" s="2">
        <v>36.979999999999997</v>
      </c>
      <c r="G81" s="2">
        <v>31.19</v>
      </c>
      <c r="H81" s="2">
        <v>31.19</v>
      </c>
      <c r="I81" s="2">
        <v>32.64</v>
      </c>
      <c r="J81" s="2">
        <v>32.64</v>
      </c>
      <c r="K81" s="2">
        <v>32.64</v>
      </c>
      <c r="L81" s="2">
        <v>32.64</v>
      </c>
      <c r="M81" s="2">
        <v>32.64</v>
      </c>
      <c r="N81" s="2">
        <v>32.64</v>
      </c>
      <c r="O81" s="2">
        <v>32.64</v>
      </c>
      <c r="P81" s="2">
        <v>32.64</v>
      </c>
      <c r="Q81" s="2">
        <v>32.64</v>
      </c>
      <c r="R81" s="2">
        <v>31.19</v>
      </c>
      <c r="S81" s="2">
        <v>36.979999999999997</v>
      </c>
      <c r="T81" s="2">
        <v>32.64</v>
      </c>
      <c r="U81" s="2">
        <v>32.64</v>
      </c>
      <c r="V81" s="2">
        <v>31.19</v>
      </c>
      <c r="W81" s="80" t="s">
        <v>7</v>
      </c>
    </row>
    <row r="82" spans="1:23" x14ac:dyDescent="0.35">
      <c r="A82" s="134" t="s">
        <v>186</v>
      </c>
      <c r="B82" s="2">
        <v>33.340000000000003</v>
      </c>
      <c r="C82" s="2">
        <v>33.340000000000003</v>
      </c>
      <c r="D82" s="2">
        <v>39.200000000000003</v>
      </c>
      <c r="E82" s="2">
        <v>33.340000000000003</v>
      </c>
      <c r="F82" s="2">
        <v>38.880000000000003</v>
      </c>
      <c r="G82" s="2">
        <v>33.340000000000003</v>
      </c>
      <c r="H82" s="2">
        <v>33.340000000000003</v>
      </c>
      <c r="I82" s="2">
        <v>34.32</v>
      </c>
      <c r="J82" s="2">
        <v>34.32</v>
      </c>
      <c r="K82" s="2">
        <v>34.61</v>
      </c>
      <c r="L82" s="2">
        <v>34.61</v>
      </c>
      <c r="M82" s="2">
        <v>34.61</v>
      </c>
      <c r="N82" s="2">
        <v>34.32</v>
      </c>
      <c r="O82" s="2">
        <v>34.32</v>
      </c>
      <c r="P82" s="2">
        <v>34.61</v>
      </c>
      <c r="Q82" s="2">
        <v>34.61</v>
      </c>
      <c r="R82" s="2">
        <v>33.340000000000003</v>
      </c>
      <c r="S82" s="2">
        <v>39.200000000000003</v>
      </c>
      <c r="T82" s="2">
        <v>34.61</v>
      </c>
      <c r="U82" s="2">
        <v>34.900000000000006</v>
      </c>
      <c r="V82" s="2">
        <v>33.340000000000003</v>
      </c>
      <c r="W82" s="80" t="s">
        <v>7</v>
      </c>
    </row>
    <row r="83" spans="1:23" x14ac:dyDescent="0.35">
      <c r="A83" s="79" t="s">
        <v>289</v>
      </c>
      <c r="B83" s="2">
        <v>55.239999999999995</v>
      </c>
      <c r="C83" s="2">
        <v>55.239999999999995</v>
      </c>
      <c r="D83" s="2">
        <v>61.99</v>
      </c>
      <c r="E83" s="2">
        <v>55.239999999999995</v>
      </c>
      <c r="F83" s="2">
        <v>60.43</v>
      </c>
      <c r="G83" s="2">
        <v>55.239999999999995</v>
      </c>
      <c r="H83" s="2">
        <v>55.239999999999995</v>
      </c>
      <c r="I83" s="2">
        <v>54.18</v>
      </c>
      <c r="J83" s="2">
        <v>54.18</v>
      </c>
      <c r="K83" s="2">
        <v>55.650000000000006</v>
      </c>
      <c r="L83" s="2">
        <v>55.650000000000006</v>
      </c>
      <c r="M83" s="2">
        <v>55.650000000000006</v>
      </c>
      <c r="N83" s="2">
        <v>54.18</v>
      </c>
      <c r="O83" s="2">
        <v>54.18</v>
      </c>
      <c r="P83" s="2">
        <v>55.650000000000006</v>
      </c>
      <c r="Q83" s="2">
        <v>55.650000000000006</v>
      </c>
      <c r="R83" s="2">
        <v>55.239999999999995</v>
      </c>
      <c r="S83" s="2">
        <v>61.99</v>
      </c>
      <c r="T83" s="2">
        <v>55.650000000000006</v>
      </c>
      <c r="U83" s="2">
        <v>57.36</v>
      </c>
      <c r="V83" s="2">
        <v>55.239999999999995</v>
      </c>
      <c r="W83" s="80" t="s">
        <v>47</v>
      </c>
    </row>
    <row r="84" spans="1:23" x14ac:dyDescent="0.35">
      <c r="A84" s="79" t="s">
        <v>188</v>
      </c>
      <c r="B84" s="2">
        <v>33.26</v>
      </c>
      <c r="C84" s="2">
        <v>33.26</v>
      </c>
      <c r="D84" s="2">
        <v>39.619999999999997</v>
      </c>
      <c r="E84" s="2">
        <v>33.26</v>
      </c>
      <c r="F84" s="2">
        <v>39.619999999999997</v>
      </c>
      <c r="G84" s="2">
        <v>33.26</v>
      </c>
      <c r="H84" s="2">
        <v>33.26</v>
      </c>
      <c r="I84" s="2">
        <v>34.840000000000003</v>
      </c>
      <c r="J84" s="2">
        <v>34.840000000000003</v>
      </c>
      <c r="K84" s="2">
        <v>34.840000000000003</v>
      </c>
      <c r="L84" s="2">
        <v>34.840000000000003</v>
      </c>
      <c r="M84" s="2">
        <v>34.840000000000003</v>
      </c>
      <c r="N84" s="2">
        <v>34.840000000000003</v>
      </c>
      <c r="O84" s="2">
        <v>34.840000000000003</v>
      </c>
      <c r="P84" s="2">
        <v>34.840000000000003</v>
      </c>
      <c r="Q84" s="2">
        <v>34.840000000000003</v>
      </c>
      <c r="R84" s="2">
        <v>33.26</v>
      </c>
      <c r="S84" s="2">
        <v>39.619999999999997</v>
      </c>
      <c r="T84" s="2">
        <v>34.840000000000003</v>
      </c>
      <c r="U84" s="2">
        <v>34.840000000000003</v>
      </c>
      <c r="V84" s="2">
        <v>33.26</v>
      </c>
      <c r="W84" s="80" t="s">
        <v>7</v>
      </c>
    </row>
    <row r="85" spans="1:23" x14ac:dyDescent="0.35">
      <c r="A85" s="79" t="s">
        <v>189</v>
      </c>
      <c r="B85" s="2">
        <v>18.29</v>
      </c>
      <c r="C85" s="2">
        <v>18.29</v>
      </c>
      <c r="D85" s="2">
        <v>21.79</v>
      </c>
      <c r="E85" s="2">
        <v>18.29</v>
      </c>
      <c r="F85" s="2">
        <v>21.79</v>
      </c>
      <c r="G85" s="2">
        <v>18.29</v>
      </c>
      <c r="H85" s="2">
        <v>18.29</v>
      </c>
      <c r="I85" s="2">
        <v>19.16</v>
      </c>
      <c r="J85" s="2">
        <v>19.16</v>
      </c>
      <c r="K85" s="2">
        <v>19.16</v>
      </c>
      <c r="L85" s="2">
        <v>19.16</v>
      </c>
      <c r="M85" s="2">
        <v>19.16</v>
      </c>
      <c r="N85" s="2">
        <v>19.16</v>
      </c>
      <c r="O85" s="2">
        <v>19.16</v>
      </c>
      <c r="P85" s="2">
        <v>19.16</v>
      </c>
      <c r="Q85" s="2">
        <v>19.16</v>
      </c>
      <c r="R85" s="2">
        <v>18.29</v>
      </c>
      <c r="S85" s="2">
        <v>21.79</v>
      </c>
      <c r="T85" s="2">
        <v>19.16</v>
      </c>
      <c r="U85" s="2">
        <v>19.16</v>
      </c>
      <c r="V85" s="2">
        <v>18.29</v>
      </c>
      <c r="W85" s="80" t="s">
        <v>41</v>
      </c>
    </row>
    <row r="86" spans="1:23" x14ac:dyDescent="0.35">
      <c r="A86" s="79" t="s">
        <v>190</v>
      </c>
      <c r="B86" s="2">
        <v>13.42</v>
      </c>
      <c r="C86" s="2">
        <v>13.42</v>
      </c>
      <c r="D86" s="2">
        <v>15.99</v>
      </c>
      <c r="E86" s="2">
        <v>13.42</v>
      </c>
      <c r="F86" s="2">
        <v>15.99</v>
      </c>
      <c r="G86" s="2">
        <v>13.42</v>
      </c>
      <c r="H86" s="2">
        <v>13.42</v>
      </c>
      <c r="I86" s="2">
        <v>14.06</v>
      </c>
      <c r="J86" s="2">
        <v>14.06</v>
      </c>
      <c r="K86" s="2">
        <v>14.06</v>
      </c>
      <c r="L86" s="2">
        <v>14.06</v>
      </c>
      <c r="M86" s="2">
        <v>14.06</v>
      </c>
      <c r="N86" s="2">
        <v>14.06</v>
      </c>
      <c r="O86" s="2">
        <v>14.06</v>
      </c>
      <c r="P86" s="2">
        <v>14.06</v>
      </c>
      <c r="Q86" s="2">
        <v>14.06</v>
      </c>
      <c r="R86" s="2">
        <v>13.42</v>
      </c>
      <c r="S86" s="2">
        <v>15.99</v>
      </c>
      <c r="T86" s="2">
        <v>14.06</v>
      </c>
      <c r="U86" s="2">
        <v>14.06</v>
      </c>
      <c r="V86" s="2">
        <v>13.42</v>
      </c>
      <c r="W86" s="80" t="s">
        <v>42</v>
      </c>
    </row>
    <row r="87" spans="1:23" x14ac:dyDescent="0.35">
      <c r="A87" s="134" t="s">
        <v>644</v>
      </c>
      <c r="B87" s="2">
        <v>66.349999999999994</v>
      </c>
      <c r="C87" s="2">
        <v>66.349999999999994</v>
      </c>
      <c r="D87" s="2">
        <v>76.38000000000001</v>
      </c>
      <c r="E87" s="2">
        <v>66.349999999999994</v>
      </c>
      <c r="F87" s="2">
        <v>75.360000000000014</v>
      </c>
      <c r="G87" s="2">
        <v>66.349999999999994</v>
      </c>
      <c r="H87" s="2">
        <v>66.349999999999994</v>
      </c>
      <c r="I87" s="2">
        <v>67.09</v>
      </c>
      <c r="J87" s="2">
        <v>67.09</v>
      </c>
      <c r="K87" s="2">
        <v>68.03</v>
      </c>
      <c r="L87" s="2">
        <v>68.03</v>
      </c>
      <c r="M87" s="2">
        <v>68.03</v>
      </c>
      <c r="N87" s="2">
        <v>67.09</v>
      </c>
      <c r="O87" s="2">
        <v>67.09</v>
      </c>
      <c r="P87" s="2">
        <v>68.03</v>
      </c>
      <c r="Q87" s="2">
        <v>68.03</v>
      </c>
      <c r="R87" s="2">
        <v>66.349999999999994</v>
      </c>
      <c r="S87" s="2">
        <v>76.38000000000001</v>
      </c>
      <c r="T87" s="2">
        <v>68.03</v>
      </c>
      <c r="U87" s="2">
        <v>69.14</v>
      </c>
      <c r="V87" s="2">
        <v>66.349999999999994</v>
      </c>
      <c r="W87" s="80" t="s">
        <v>7</v>
      </c>
    </row>
    <row r="88" spans="1:23" x14ac:dyDescent="0.35">
      <c r="A88" s="79" t="s">
        <v>645</v>
      </c>
      <c r="B88" s="2">
        <v>55.239999999999995</v>
      </c>
      <c r="C88" s="2">
        <v>55.239999999999995</v>
      </c>
      <c r="D88" s="2">
        <v>61.99</v>
      </c>
      <c r="E88" s="2">
        <v>55.239999999999995</v>
      </c>
      <c r="F88" s="2">
        <v>60.43</v>
      </c>
      <c r="G88" s="2">
        <v>55.239999999999995</v>
      </c>
      <c r="H88" s="2">
        <v>55.239999999999995</v>
      </c>
      <c r="I88" s="2">
        <v>54.18</v>
      </c>
      <c r="J88" s="2">
        <v>54.18</v>
      </c>
      <c r="K88" s="2">
        <v>55.650000000000006</v>
      </c>
      <c r="L88" s="2">
        <v>55.650000000000006</v>
      </c>
      <c r="M88" s="2">
        <v>55.650000000000006</v>
      </c>
      <c r="N88" s="2">
        <v>54.18</v>
      </c>
      <c r="O88" s="2">
        <v>54.18</v>
      </c>
      <c r="P88" s="2">
        <v>55.650000000000006</v>
      </c>
      <c r="Q88" s="2">
        <v>55.650000000000006</v>
      </c>
      <c r="R88" s="2">
        <v>55.239999999999995</v>
      </c>
      <c r="S88" s="2">
        <v>61.99</v>
      </c>
      <c r="T88" s="2">
        <v>55.650000000000006</v>
      </c>
      <c r="U88" s="2">
        <v>57.36</v>
      </c>
      <c r="V88" s="2">
        <v>55.239999999999995</v>
      </c>
      <c r="W88" s="80" t="s">
        <v>7</v>
      </c>
    </row>
    <row r="89" spans="1:23" x14ac:dyDescent="0.35">
      <c r="A89" s="79" t="s">
        <v>193</v>
      </c>
      <c r="B89" s="2">
        <v>2.9</v>
      </c>
      <c r="C89" s="2">
        <v>2.9</v>
      </c>
      <c r="D89" s="2">
        <v>3.0800000000000005</v>
      </c>
      <c r="E89" s="2">
        <v>2.9</v>
      </c>
      <c r="F89" s="2">
        <v>2.9200000000000004</v>
      </c>
      <c r="G89" s="2">
        <v>2.9</v>
      </c>
      <c r="H89" s="2">
        <v>2.9</v>
      </c>
      <c r="I89" s="2">
        <v>2.6999999999999997</v>
      </c>
      <c r="J89" s="2">
        <v>2.6999999999999997</v>
      </c>
      <c r="K89" s="2">
        <v>2.86</v>
      </c>
      <c r="L89" s="2">
        <v>2.86</v>
      </c>
      <c r="M89" s="2">
        <v>2.86</v>
      </c>
      <c r="N89" s="2">
        <v>2.6999999999999997</v>
      </c>
      <c r="O89" s="2">
        <v>2.6999999999999997</v>
      </c>
      <c r="P89" s="2">
        <v>2.75</v>
      </c>
      <c r="Q89" s="2">
        <v>2.86</v>
      </c>
      <c r="R89" s="2">
        <v>2.9</v>
      </c>
      <c r="S89" s="2">
        <v>3.0800000000000005</v>
      </c>
      <c r="T89" s="2">
        <v>2.86</v>
      </c>
      <c r="U89" s="2">
        <v>3.0700000000000003</v>
      </c>
      <c r="V89" s="2">
        <v>2.9</v>
      </c>
      <c r="W89" s="80" t="s">
        <v>50</v>
      </c>
    </row>
    <row r="90" spans="1:23" x14ac:dyDescent="0.35">
      <c r="A90" s="79" t="s">
        <v>194</v>
      </c>
      <c r="B90" s="2">
        <v>3.0199999999999996</v>
      </c>
      <c r="C90" s="2">
        <v>3.0199999999999996</v>
      </c>
      <c r="D90" s="2">
        <v>3.22</v>
      </c>
      <c r="E90" s="2">
        <v>3.0199999999999996</v>
      </c>
      <c r="F90" s="2">
        <v>3.06</v>
      </c>
      <c r="G90" s="2">
        <v>3.0199999999999996</v>
      </c>
      <c r="H90" s="2">
        <v>3.0199999999999996</v>
      </c>
      <c r="I90" s="2">
        <v>2.83</v>
      </c>
      <c r="J90" s="2">
        <v>2.83</v>
      </c>
      <c r="K90" s="2">
        <v>2.9899999999999998</v>
      </c>
      <c r="L90" s="2">
        <v>2.9899999999999998</v>
      </c>
      <c r="M90" s="2">
        <v>2.9899999999999998</v>
      </c>
      <c r="N90" s="2">
        <v>2.83</v>
      </c>
      <c r="O90" s="2">
        <v>2.83</v>
      </c>
      <c r="P90" s="2">
        <v>2.88</v>
      </c>
      <c r="Q90" s="2">
        <v>2.9899999999999998</v>
      </c>
      <c r="R90" s="2">
        <v>3.0199999999999996</v>
      </c>
      <c r="S90" s="2">
        <v>3.22</v>
      </c>
      <c r="T90" s="2">
        <v>2.9899999999999998</v>
      </c>
      <c r="U90" s="2">
        <v>3.19</v>
      </c>
      <c r="V90" s="2">
        <v>3.0199999999999996</v>
      </c>
      <c r="W90" s="80" t="s">
        <v>51</v>
      </c>
    </row>
    <row r="91" spans="1:23" x14ac:dyDescent="0.35">
      <c r="A91" s="79" t="s">
        <v>195</v>
      </c>
      <c r="B91" s="2">
        <v>3.2800000000000002</v>
      </c>
      <c r="C91" s="2">
        <v>3.2800000000000002</v>
      </c>
      <c r="D91" s="2">
        <v>3.5300000000000002</v>
      </c>
      <c r="E91" s="2">
        <v>3.2800000000000002</v>
      </c>
      <c r="F91" s="2">
        <v>3.3800000000000008</v>
      </c>
      <c r="G91" s="2">
        <v>3.2800000000000002</v>
      </c>
      <c r="H91" s="2">
        <v>3.2800000000000002</v>
      </c>
      <c r="I91" s="2">
        <v>3.1100000000000003</v>
      </c>
      <c r="J91" s="2">
        <v>3.1100000000000003</v>
      </c>
      <c r="K91" s="2">
        <v>3.27</v>
      </c>
      <c r="L91" s="2">
        <v>3.27</v>
      </c>
      <c r="M91" s="2">
        <v>3.27</v>
      </c>
      <c r="N91" s="2">
        <v>3.1100000000000003</v>
      </c>
      <c r="O91" s="2">
        <v>3.1100000000000003</v>
      </c>
      <c r="P91" s="2">
        <v>3.1599999999999997</v>
      </c>
      <c r="Q91" s="2">
        <v>3.27</v>
      </c>
      <c r="R91" s="2">
        <v>3.2800000000000002</v>
      </c>
      <c r="S91" s="2">
        <v>3.5300000000000002</v>
      </c>
      <c r="T91" s="2">
        <v>3.27</v>
      </c>
      <c r="U91" s="2">
        <v>3.48</v>
      </c>
      <c r="V91" s="2">
        <v>3.2800000000000002</v>
      </c>
      <c r="W91" s="80" t="s">
        <v>52</v>
      </c>
    </row>
    <row r="92" spans="1:23" x14ac:dyDescent="0.35">
      <c r="A92" s="79" t="s">
        <v>196</v>
      </c>
      <c r="B92" s="2">
        <v>3.6799999999999997</v>
      </c>
      <c r="C92" s="2">
        <v>3.6799999999999997</v>
      </c>
      <c r="D92" s="2">
        <v>3.98</v>
      </c>
      <c r="E92" s="2">
        <v>3.6799999999999997</v>
      </c>
      <c r="F92" s="2">
        <v>3.8200000000000003</v>
      </c>
      <c r="G92" s="2">
        <v>3.6799999999999997</v>
      </c>
      <c r="H92" s="2">
        <v>3.6799999999999997</v>
      </c>
      <c r="I92" s="2">
        <v>3.5200000000000005</v>
      </c>
      <c r="J92" s="2">
        <v>3.5200000000000005</v>
      </c>
      <c r="K92" s="2">
        <v>3.68</v>
      </c>
      <c r="L92" s="2">
        <v>3.68</v>
      </c>
      <c r="M92" s="2">
        <v>3.68</v>
      </c>
      <c r="N92" s="2">
        <v>3.5200000000000005</v>
      </c>
      <c r="O92" s="2">
        <v>3.5200000000000005</v>
      </c>
      <c r="P92" s="2">
        <v>3.5700000000000003</v>
      </c>
      <c r="Q92" s="2">
        <v>3.68</v>
      </c>
      <c r="R92" s="2">
        <v>3.6799999999999997</v>
      </c>
      <c r="S92" s="2">
        <v>3.98</v>
      </c>
      <c r="T92" s="2">
        <v>3.68</v>
      </c>
      <c r="U92" s="2">
        <v>3.8899999999999997</v>
      </c>
      <c r="V92" s="2">
        <v>3.6799999999999997</v>
      </c>
      <c r="W92" s="80" t="s">
        <v>53</v>
      </c>
    </row>
    <row r="93" spans="1:23" x14ac:dyDescent="0.35">
      <c r="A93" s="79" t="s">
        <v>197</v>
      </c>
      <c r="B93" s="2">
        <v>4.2699999999999996</v>
      </c>
      <c r="C93" s="2">
        <v>4.2699999999999996</v>
      </c>
      <c r="D93" s="2">
        <v>4.68</v>
      </c>
      <c r="E93" s="2">
        <v>4.2699999999999996</v>
      </c>
      <c r="F93" s="2">
        <v>4.5199999999999996</v>
      </c>
      <c r="G93" s="2">
        <v>4.2699999999999996</v>
      </c>
      <c r="H93" s="2">
        <v>4.2699999999999996</v>
      </c>
      <c r="I93" s="2">
        <v>4.1400000000000006</v>
      </c>
      <c r="J93" s="2">
        <v>4.1400000000000006</v>
      </c>
      <c r="K93" s="2">
        <v>4.3000000000000007</v>
      </c>
      <c r="L93" s="2">
        <v>4.3000000000000007</v>
      </c>
      <c r="M93" s="2">
        <v>4.3000000000000007</v>
      </c>
      <c r="N93" s="2">
        <v>4.1400000000000006</v>
      </c>
      <c r="O93" s="2">
        <v>4.1400000000000006</v>
      </c>
      <c r="P93" s="2">
        <v>4.18</v>
      </c>
      <c r="Q93" s="2">
        <v>4.3000000000000007</v>
      </c>
      <c r="R93" s="2">
        <v>4.2699999999999996</v>
      </c>
      <c r="S93" s="2">
        <v>4.68</v>
      </c>
      <c r="T93" s="2">
        <v>4.3000000000000007</v>
      </c>
      <c r="U93" s="2">
        <v>4.5</v>
      </c>
      <c r="V93" s="2">
        <v>4.2699999999999996</v>
      </c>
      <c r="W93" s="80" t="s">
        <v>54</v>
      </c>
    </row>
    <row r="94" spans="1:23" x14ac:dyDescent="0.35">
      <c r="A94" s="79" t="s">
        <v>198</v>
      </c>
      <c r="B94" s="2">
        <v>5.4000000000000012</v>
      </c>
      <c r="C94" s="2">
        <v>5.4000000000000012</v>
      </c>
      <c r="D94" s="2">
        <v>6</v>
      </c>
      <c r="E94" s="2">
        <v>5.4000000000000012</v>
      </c>
      <c r="F94" s="2">
        <v>5.8400000000000007</v>
      </c>
      <c r="G94" s="2">
        <v>5.4000000000000012</v>
      </c>
      <c r="H94" s="2">
        <v>5.4000000000000012</v>
      </c>
      <c r="I94" s="2">
        <v>5.3100000000000005</v>
      </c>
      <c r="J94" s="2">
        <v>5.3100000000000005</v>
      </c>
      <c r="K94" s="2">
        <v>5.4700000000000006</v>
      </c>
      <c r="L94" s="2">
        <v>5.4700000000000006</v>
      </c>
      <c r="M94" s="2">
        <v>5.4700000000000006</v>
      </c>
      <c r="N94" s="2">
        <v>5.3100000000000005</v>
      </c>
      <c r="O94" s="2">
        <v>5.3100000000000005</v>
      </c>
      <c r="P94" s="2">
        <v>5.3500000000000005</v>
      </c>
      <c r="Q94" s="2">
        <v>5.4700000000000006</v>
      </c>
      <c r="R94" s="2">
        <v>5.4000000000000012</v>
      </c>
      <c r="S94" s="2">
        <v>6</v>
      </c>
      <c r="T94" s="2">
        <v>5.4700000000000006</v>
      </c>
      <c r="U94" s="2">
        <v>5.67</v>
      </c>
      <c r="V94" s="2">
        <v>5.4000000000000012</v>
      </c>
      <c r="W94" s="80" t="s">
        <v>55</v>
      </c>
    </row>
    <row r="95" spans="1:23" x14ac:dyDescent="0.35">
      <c r="A95" s="79" t="s">
        <v>199</v>
      </c>
      <c r="B95" s="2">
        <v>6.6499999999999995</v>
      </c>
      <c r="C95" s="2">
        <v>6.6499999999999995</v>
      </c>
      <c r="D95" s="2">
        <v>7.44</v>
      </c>
      <c r="E95" s="2">
        <v>6.6499999999999995</v>
      </c>
      <c r="F95" s="2">
        <v>7.28</v>
      </c>
      <c r="G95" s="2">
        <v>6.6499999999999995</v>
      </c>
      <c r="H95" s="2">
        <v>6.6499999999999995</v>
      </c>
      <c r="I95" s="2">
        <v>6.61</v>
      </c>
      <c r="J95" s="2">
        <v>6.61</v>
      </c>
      <c r="K95" s="2">
        <v>6.77</v>
      </c>
      <c r="L95" s="2">
        <v>6.77</v>
      </c>
      <c r="M95" s="2">
        <v>6.77</v>
      </c>
      <c r="N95" s="2">
        <v>6.61</v>
      </c>
      <c r="O95" s="2">
        <v>6.61</v>
      </c>
      <c r="P95" s="2">
        <v>6.6599999999999993</v>
      </c>
      <c r="Q95" s="2">
        <v>6.77</v>
      </c>
      <c r="R95" s="2">
        <v>6.6499999999999995</v>
      </c>
      <c r="S95" s="2">
        <v>7.44</v>
      </c>
      <c r="T95" s="2">
        <v>6.77</v>
      </c>
      <c r="U95" s="2">
        <v>6.9799999999999986</v>
      </c>
      <c r="V95" s="2">
        <v>6.6499999999999995</v>
      </c>
      <c r="W95" s="80" t="s">
        <v>48</v>
      </c>
    </row>
    <row r="96" spans="1:23" x14ac:dyDescent="0.35">
      <c r="A96" s="79" t="s">
        <v>200</v>
      </c>
      <c r="B96" s="2">
        <v>7.3</v>
      </c>
      <c r="C96" s="2">
        <v>7.3</v>
      </c>
      <c r="D96" s="2">
        <v>8.19</v>
      </c>
      <c r="E96" s="2">
        <v>7.3</v>
      </c>
      <c r="F96" s="2">
        <v>8.0299999999999994</v>
      </c>
      <c r="G96" s="2">
        <v>7.3</v>
      </c>
      <c r="H96" s="2">
        <v>7.3</v>
      </c>
      <c r="I96" s="2">
        <v>7.2700000000000005</v>
      </c>
      <c r="J96" s="2">
        <v>7.2700000000000005</v>
      </c>
      <c r="K96" s="2">
        <v>7.43</v>
      </c>
      <c r="L96" s="2">
        <v>7.43</v>
      </c>
      <c r="M96" s="2">
        <v>7.43</v>
      </c>
      <c r="N96" s="2">
        <v>7.2700000000000005</v>
      </c>
      <c r="O96" s="2">
        <v>7.2700000000000005</v>
      </c>
      <c r="P96" s="2">
        <v>7.32</v>
      </c>
      <c r="Q96" s="2">
        <v>7.43</v>
      </c>
      <c r="R96" s="2">
        <v>7.3</v>
      </c>
      <c r="S96" s="2">
        <v>8.19</v>
      </c>
      <c r="T96" s="2">
        <v>7.43</v>
      </c>
      <c r="U96" s="2">
        <v>7.64</v>
      </c>
      <c r="V96" s="2">
        <v>7.3</v>
      </c>
      <c r="W96" s="80" t="s">
        <v>47</v>
      </c>
    </row>
    <row r="97" spans="1:23" x14ac:dyDescent="0.35">
      <c r="A97" s="79" t="s">
        <v>201</v>
      </c>
      <c r="B97" s="2">
        <v>8.09</v>
      </c>
      <c r="C97" s="2">
        <v>8.09</v>
      </c>
      <c r="D97" s="2">
        <v>9.15</v>
      </c>
      <c r="E97" s="2">
        <v>8.09</v>
      </c>
      <c r="F97" s="2">
        <v>8.99</v>
      </c>
      <c r="G97" s="2">
        <v>8.09</v>
      </c>
      <c r="H97" s="2">
        <v>8.09</v>
      </c>
      <c r="I97" s="2">
        <v>8.1300000000000008</v>
      </c>
      <c r="J97" s="2">
        <v>8.1300000000000008</v>
      </c>
      <c r="K97" s="2">
        <v>8.2799999999999994</v>
      </c>
      <c r="L97" s="2">
        <v>8.2799999999999994</v>
      </c>
      <c r="M97" s="2">
        <v>8.2799999999999994</v>
      </c>
      <c r="N97" s="2">
        <v>8.1300000000000008</v>
      </c>
      <c r="O97" s="2">
        <v>8.1300000000000008</v>
      </c>
      <c r="P97" s="2">
        <v>8.17</v>
      </c>
      <c r="Q97" s="2">
        <v>8.2799999999999994</v>
      </c>
      <c r="R97" s="2">
        <v>8.09</v>
      </c>
      <c r="S97" s="2">
        <v>9.15</v>
      </c>
      <c r="T97" s="2">
        <v>8.2799999999999994</v>
      </c>
      <c r="U97" s="2">
        <v>8.49</v>
      </c>
      <c r="V97" s="2">
        <v>8.09</v>
      </c>
      <c r="W97" s="80" t="s">
        <v>46</v>
      </c>
    </row>
    <row r="98" spans="1:23" x14ac:dyDescent="0.35">
      <c r="A98" s="79" t="s">
        <v>202</v>
      </c>
      <c r="B98" s="2">
        <v>9.1900000000000013</v>
      </c>
      <c r="C98" s="2">
        <v>9.1900000000000013</v>
      </c>
      <c r="D98" s="2">
        <v>10.42</v>
      </c>
      <c r="E98" s="2">
        <v>9.1900000000000013</v>
      </c>
      <c r="F98" s="2">
        <v>10.26</v>
      </c>
      <c r="G98" s="2">
        <v>9.1900000000000013</v>
      </c>
      <c r="H98" s="2">
        <v>9.1900000000000013</v>
      </c>
      <c r="I98" s="2">
        <v>9.26</v>
      </c>
      <c r="J98" s="2">
        <v>9.26</v>
      </c>
      <c r="K98" s="2">
        <v>9.4200000000000017</v>
      </c>
      <c r="L98" s="2">
        <v>9.4200000000000017</v>
      </c>
      <c r="M98" s="2">
        <v>9.4200000000000017</v>
      </c>
      <c r="N98" s="2">
        <v>9.26</v>
      </c>
      <c r="O98" s="2">
        <v>9.26</v>
      </c>
      <c r="P98" s="2">
        <v>9.3100000000000023</v>
      </c>
      <c r="Q98" s="2">
        <v>9.4200000000000017</v>
      </c>
      <c r="R98" s="2">
        <v>9.1900000000000013</v>
      </c>
      <c r="S98" s="2">
        <v>10.42</v>
      </c>
      <c r="T98" s="2">
        <v>9.4200000000000017</v>
      </c>
      <c r="U98" s="2">
        <v>9.6300000000000008</v>
      </c>
      <c r="V98" s="2">
        <v>9.1900000000000013</v>
      </c>
      <c r="W98" s="80" t="s">
        <v>45</v>
      </c>
    </row>
    <row r="99" spans="1:23" x14ac:dyDescent="0.35">
      <c r="A99" s="79" t="s">
        <v>203</v>
      </c>
      <c r="B99" s="2">
        <v>10.73</v>
      </c>
      <c r="C99" s="2">
        <v>10.73</v>
      </c>
      <c r="D99" s="2">
        <v>12.219999999999999</v>
      </c>
      <c r="E99" s="2">
        <v>10.73</v>
      </c>
      <c r="F99" s="2">
        <v>12.059999999999997</v>
      </c>
      <c r="G99" s="2">
        <v>10.73</v>
      </c>
      <c r="H99" s="2">
        <v>10.73</v>
      </c>
      <c r="I99" s="2">
        <v>10.85</v>
      </c>
      <c r="J99" s="2">
        <v>10.85</v>
      </c>
      <c r="K99" s="2">
        <v>11.01</v>
      </c>
      <c r="L99" s="2">
        <v>11.01</v>
      </c>
      <c r="M99" s="2">
        <v>11.01</v>
      </c>
      <c r="N99" s="2">
        <v>10.85</v>
      </c>
      <c r="O99" s="2">
        <v>10.85</v>
      </c>
      <c r="P99" s="2">
        <v>10.9</v>
      </c>
      <c r="Q99" s="2">
        <v>11.01</v>
      </c>
      <c r="R99" s="2">
        <v>10.73</v>
      </c>
      <c r="S99" s="2">
        <v>12.219999999999999</v>
      </c>
      <c r="T99" s="2">
        <v>11.01</v>
      </c>
      <c r="U99" s="2">
        <v>11.219999999999999</v>
      </c>
      <c r="V99" s="2">
        <v>10.73</v>
      </c>
      <c r="W99" s="80" t="s">
        <v>44</v>
      </c>
    </row>
    <row r="100" spans="1:23" x14ac:dyDescent="0.35">
      <c r="A100" s="79" t="s">
        <v>204</v>
      </c>
      <c r="B100" s="2">
        <v>13.020000000000001</v>
      </c>
      <c r="C100" s="2">
        <v>13.020000000000001</v>
      </c>
      <c r="D100" s="2">
        <v>14.889999999999997</v>
      </c>
      <c r="E100" s="2">
        <v>13.020000000000001</v>
      </c>
      <c r="F100" s="2">
        <v>14.729999999999999</v>
      </c>
      <c r="G100" s="2">
        <v>13.020000000000001</v>
      </c>
      <c r="H100" s="2">
        <v>13.020000000000001</v>
      </c>
      <c r="I100" s="2">
        <v>13.26</v>
      </c>
      <c r="J100" s="2">
        <v>13.26</v>
      </c>
      <c r="K100" s="2">
        <v>13.419999999999998</v>
      </c>
      <c r="L100" s="2">
        <v>13.419999999999998</v>
      </c>
      <c r="M100" s="2">
        <v>13.419999999999998</v>
      </c>
      <c r="N100" s="2">
        <v>13.26</v>
      </c>
      <c r="O100" s="2">
        <v>13.26</v>
      </c>
      <c r="P100" s="2">
        <v>13.309999999999999</v>
      </c>
      <c r="Q100" s="2">
        <v>13.419999999999998</v>
      </c>
      <c r="R100" s="2">
        <v>13.020000000000001</v>
      </c>
      <c r="S100" s="2">
        <v>14.889999999999997</v>
      </c>
      <c r="T100" s="2">
        <v>13.419999999999998</v>
      </c>
      <c r="U100" s="2">
        <v>13.63</v>
      </c>
      <c r="V100" s="2">
        <v>13.020000000000001</v>
      </c>
      <c r="W100" s="80" t="s">
        <v>43</v>
      </c>
    </row>
    <row r="101" spans="1:23" x14ac:dyDescent="0.35">
      <c r="A101" s="79" t="s">
        <v>205</v>
      </c>
      <c r="B101" s="2">
        <v>143.82000000000002</v>
      </c>
      <c r="C101" s="2">
        <v>143.82000000000002</v>
      </c>
      <c r="D101" s="2">
        <v>162.18</v>
      </c>
      <c r="E101" s="2">
        <v>143.82000000000002</v>
      </c>
      <c r="F101" s="2">
        <v>157.31</v>
      </c>
      <c r="G101" s="2">
        <v>143.82000000000002</v>
      </c>
      <c r="H101" s="2">
        <v>143.82000000000002</v>
      </c>
      <c r="I101" s="2">
        <v>139.31</v>
      </c>
      <c r="J101" s="2">
        <v>139.31</v>
      </c>
      <c r="K101" s="2">
        <v>143.75</v>
      </c>
      <c r="L101" s="2">
        <v>143.75</v>
      </c>
      <c r="M101" s="2">
        <v>143.75</v>
      </c>
      <c r="N101" s="2">
        <v>139.31</v>
      </c>
      <c r="O101" s="2">
        <v>139.31</v>
      </c>
      <c r="P101" s="2">
        <v>143.75</v>
      </c>
      <c r="Q101" s="2">
        <v>143.75</v>
      </c>
      <c r="R101" s="2">
        <v>143.82000000000002</v>
      </c>
      <c r="S101" s="2">
        <v>162.18</v>
      </c>
      <c r="T101" s="2">
        <v>143.75</v>
      </c>
      <c r="U101" s="2">
        <v>150.26999999999998</v>
      </c>
      <c r="V101" s="2">
        <v>143.82000000000002</v>
      </c>
      <c r="W101" s="80" t="s">
        <v>7</v>
      </c>
    </row>
    <row r="102" spans="1:23" x14ac:dyDescent="0.35">
      <c r="A102" s="79" t="s">
        <v>206</v>
      </c>
      <c r="B102" s="2">
        <v>83.09</v>
      </c>
      <c r="C102" s="2">
        <v>83.09</v>
      </c>
      <c r="D102" s="2">
        <v>93.85</v>
      </c>
      <c r="E102" s="2">
        <v>83.09</v>
      </c>
      <c r="F102" s="2">
        <v>91.13</v>
      </c>
      <c r="G102" s="2">
        <v>83.09</v>
      </c>
      <c r="H102" s="2">
        <v>83.09</v>
      </c>
      <c r="I102" s="2">
        <v>80.7</v>
      </c>
      <c r="J102" s="2">
        <v>80.7</v>
      </c>
      <c r="K102" s="2">
        <v>83.18</v>
      </c>
      <c r="L102" s="2">
        <v>83.18</v>
      </c>
      <c r="M102" s="2">
        <v>83.18</v>
      </c>
      <c r="N102" s="2">
        <v>80.7</v>
      </c>
      <c r="O102" s="2">
        <v>80.7</v>
      </c>
      <c r="P102" s="2">
        <v>83.18</v>
      </c>
      <c r="Q102" s="2">
        <v>83.18</v>
      </c>
      <c r="R102" s="2">
        <v>83.09</v>
      </c>
      <c r="S102" s="2">
        <v>93.85</v>
      </c>
      <c r="T102" s="2">
        <v>83.18</v>
      </c>
      <c r="U102" s="2">
        <v>86.82</v>
      </c>
      <c r="V102" s="2">
        <v>83.09</v>
      </c>
      <c r="W102" s="80" t="s">
        <v>41</v>
      </c>
    </row>
    <row r="103" spans="1:23" x14ac:dyDescent="0.35">
      <c r="A103" s="79" t="s">
        <v>207</v>
      </c>
      <c r="B103" s="2">
        <v>61.72</v>
      </c>
      <c r="C103" s="2">
        <v>61.72</v>
      </c>
      <c r="D103" s="2">
        <v>69.760000000000005</v>
      </c>
      <c r="E103" s="2">
        <v>61.72</v>
      </c>
      <c r="F103" s="2">
        <v>67.42</v>
      </c>
      <c r="G103" s="2">
        <v>61.72</v>
      </c>
      <c r="H103" s="2">
        <v>61.72</v>
      </c>
      <c r="I103" s="2">
        <v>59.7</v>
      </c>
      <c r="J103" s="2">
        <v>59.7</v>
      </c>
      <c r="K103" s="2">
        <v>61.82</v>
      </c>
      <c r="L103" s="2">
        <v>61.82</v>
      </c>
      <c r="M103" s="2">
        <v>61.82</v>
      </c>
      <c r="N103" s="2">
        <v>59.7</v>
      </c>
      <c r="O103" s="2">
        <v>59.7</v>
      </c>
      <c r="P103" s="2">
        <v>61.82</v>
      </c>
      <c r="Q103" s="2">
        <v>61.82</v>
      </c>
      <c r="R103" s="2">
        <v>61.72</v>
      </c>
      <c r="S103" s="2">
        <v>69.760000000000005</v>
      </c>
      <c r="T103" s="2">
        <v>61.82</v>
      </c>
      <c r="U103" s="2">
        <v>64.489999999999995</v>
      </c>
      <c r="V103" s="2">
        <v>61.72</v>
      </c>
      <c r="W103" s="80" t="s">
        <v>42</v>
      </c>
    </row>
    <row r="104" spans="1:23" x14ac:dyDescent="0.35">
      <c r="A104" s="79" t="s">
        <v>208</v>
      </c>
      <c r="B104" s="2">
        <v>106.41999999999999</v>
      </c>
      <c r="C104" s="2">
        <v>106.41999999999999</v>
      </c>
      <c r="D104" s="2">
        <v>119.88</v>
      </c>
      <c r="E104" s="2">
        <v>106.41999999999999</v>
      </c>
      <c r="F104" s="2">
        <v>115.86000000000001</v>
      </c>
      <c r="G104" s="2">
        <v>106.41999999999999</v>
      </c>
      <c r="H104" s="2">
        <v>106.41999999999999</v>
      </c>
      <c r="I104" s="2">
        <v>102.61000000000001</v>
      </c>
      <c r="J104" s="2">
        <v>102.61000000000001</v>
      </c>
      <c r="K104" s="2">
        <v>106.28000000000002</v>
      </c>
      <c r="L104" s="2">
        <v>106.28000000000002</v>
      </c>
      <c r="M104" s="2">
        <v>106.28000000000002</v>
      </c>
      <c r="N104" s="2">
        <v>102.61000000000001</v>
      </c>
      <c r="O104" s="2">
        <v>102.61000000000001</v>
      </c>
      <c r="P104" s="2">
        <v>106.28000000000002</v>
      </c>
      <c r="Q104" s="2">
        <v>106.28000000000002</v>
      </c>
      <c r="R104" s="2">
        <v>106.41999999999999</v>
      </c>
      <c r="S104" s="2">
        <v>119.88</v>
      </c>
      <c r="T104" s="2">
        <v>106.28000000000002</v>
      </c>
      <c r="U104" s="2">
        <v>111.1</v>
      </c>
      <c r="V104" s="2">
        <v>106.41999999999999</v>
      </c>
      <c r="W104" s="80" t="s">
        <v>7</v>
      </c>
    </row>
    <row r="105" spans="1:23" x14ac:dyDescent="0.35">
      <c r="A105" s="79" t="s">
        <v>209</v>
      </c>
      <c r="B105" s="2">
        <v>61.09</v>
      </c>
      <c r="C105" s="2">
        <v>61.09</v>
      </c>
      <c r="D105" s="2">
        <v>68.89</v>
      </c>
      <c r="E105" s="2">
        <v>61.09</v>
      </c>
      <c r="F105" s="2">
        <v>66.650000000000006</v>
      </c>
      <c r="G105" s="2">
        <v>61.09</v>
      </c>
      <c r="H105" s="2">
        <v>61.09</v>
      </c>
      <c r="I105" s="2">
        <v>59.03</v>
      </c>
      <c r="J105" s="2">
        <v>59.03</v>
      </c>
      <c r="K105" s="2">
        <v>61.08</v>
      </c>
      <c r="L105" s="2">
        <v>61.08</v>
      </c>
      <c r="M105" s="2">
        <v>61.08</v>
      </c>
      <c r="N105" s="2">
        <v>59.03</v>
      </c>
      <c r="O105" s="2">
        <v>59.03</v>
      </c>
      <c r="P105" s="2">
        <v>61.08</v>
      </c>
      <c r="Q105" s="2">
        <v>61.08</v>
      </c>
      <c r="R105" s="2">
        <v>61.09</v>
      </c>
      <c r="S105" s="2">
        <v>68.89</v>
      </c>
      <c r="T105" s="2">
        <v>61.08</v>
      </c>
      <c r="U105" s="2">
        <v>63.79</v>
      </c>
      <c r="V105" s="2">
        <v>61.09</v>
      </c>
      <c r="W105" s="80" t="s">
        <v>41</v>
      </c>
    </row>
    <row r="106" spans="1:23" x14ac:dyDescent="0.35">
      <c r="A106" s="79" t="s">
        <v>210</v>
      </c>
      <c r="B106" s="2">
        <v>46.24</v>
      </c>
      <c r="C106" s="2">
        <v>46.24</v>
      </c>
      <c r="D106" s="2">
        <v>51.96</v>
      </c>
      <c r="E106" s="2">
        <v>46.24</v>
      </c>
      <c r="F106" s="2">
        <v>50.3</v>
      </c>
      <c r="G106" s="2">
        <v>46.24</v>
      </c>
      <c r="H106" s="2">
        <v>46.24</v>
      </c>
      <c r="I106" s="2">
        <v>44.54</v>
      </c>
      <c r="J106" s="2">
        <v>44.54</v>
      </c>
      <c r="K106" s="2">
        <v>46.07</v>
      </c>
      <c r="L106" s="2">
        <v>46.07</v>
      </c>
      <c r="M106" s="2">
        <v>46.07</v>
      </c>
      <c r="N106" s="2">
        <v>44.54</v>
      </c>
      <c r="O106" s="2">
        <v>44.54</v>
      </c>
      <c r="P106" s="2">
        <v>46.07</v>
      </c>
      <c r="Q106" s="2">
        <v>46.07</v>
      </c>
      <c r="R106" s="2">
        <v>46.24</v>
      </c>
      <c r="S106" s="2">
        <v>51.96</v>
      </c>
      <c r="T106" s="2">
        <v>46.07</v>
      </c>
      <c r="U106" s="2">
        <v>48.28</v>
      </c>
      <c r="V106" s="2">
        <v>46.24</v>
      </c>
      <c r="W106" s="80" t="s">
        <v>42</v>
      </c>
    </row>
    <row r="107" spans="1:23" x14ac:dyDescent="0.35">
      <c r="A107" s="79" t="s">
        <v>211</v>
      </c>
      <c r="B107" s="2">
        <v>145.64999999999998</v>
      </c>
      <c r="C107" s="2">
        <v>145.64999999999998</v>
      </c>
      <c r="D107" s="2">
        <v>164.17</v>
      </c>
      <c r="E107" s="2">
        <v>145.64999999999998</v>
      </c>
      <c r="F107" s="2">
        <v>159.25</v>
      </c>
      <c r="G107" s="2">
        <v>145.64999999999998</v>
      </c>
      <c r="H107" s="2">
        <v>145.64999999999998</v>
      </c>
      <c r="I107" s="2">
        <v>141.10999999999999</v>
      </c>
      <c r="J107" s="2">
        <v>141.10999999999999</v>
      </c>
      <c r="K107" s="2">
        <v>145.6</v>
      </c>
      <c r="L107" s="2">
        <v>145.6</v>
      </c>
      <c r="M107" s="2">
        <v>145.6</v>
      </c>
      <c r="N107" s="2">
        <v>141.10999999999999</v>
      </c>
      <c r="O107" s="2">
        <v>141.10999999999999</v>
      </c>
      <c r="P107" s="2">
        <v>145.6</v>
      </c>
      <c r="Q107" s="2">
        <v>145.6</v>
      </c>
      <c r="R107" s="2">
        <v>145.64999999999998</v>
      </c>
      <c r="S107" s="2">
        <v>164.17</v>
      </c>
      <c r="T107" s="2">
        <v>145.6</v>
      </c>
      <c r="U107" s="2">
        <v>152.18999999999997</v>
      </c>
      <c r="V107" s="2">
        <v>145.64999999999998</v>
      </c>
      <c r="W107" s="80" t="s">
        <v>7</v>
      </c>
    </row>
    <row r="108" spans="1:23" x14ac:dyDescent="0.35">
      <c r="A108" s="79" t="s">
        <v>212</v>
      </c>
      <c r="B108" s="2">
        <v>84.14</v>
      </c>
      <c r="C108" s="2">
        <v>84.14</v>
      </c>
      <c r="D108" s="2">
        <v>95</v>
      </c>
      <c r="E108" s="2">
        <v>84.14</v>
      </c>
      <c r="F108" s="2">
        <v>92.26</v>
      </c>
      <c r="G108" s="2">
        <v>84.14</v>
      </c>
      <c r="H108" s="2">
        <v>84.14</v>
      </c>
      <c r="I108" s="2">
        <v>81.75</v>
      </c>
      <c r="J108" s="2">
        <v>81.75</v>
      </c>
      <c r="K108" s="2">
        <v>84.25</v>
      </c>
      <c r="L108" s="2">
        <v>84.25</v>
      </c>
      <c r="M108" s="2">
        <v>84.25</v>
      </c>
      <c r="N108" s="2">
        <v>81.75</v>
      </c>
      <c r="O108" s="2">
        <v>81.75</v>
      </c>
      <c r="P108" s="2">
        <v>84.25</v>
      </c>
      <c r="Q108" s="2">
        <v>84.25</v>
      </c>
      <c r="R108" s="2">
        <v>84.14</v>
      </c>
      <c r="S108" s="2">
        <v>95</v>
      </c>
      <c r="T108" s="2">
        <v>84.25</v>
      </c>
      <c r="U108" s="2">
        <v>87.93</v>
      </c>
      <c r="V108" s="2">
        <v>84.14</v>
      </c>
      <c r="W108" s="80" t="s">
        <v>41</v>
      </c>
    </row>
    <row r="109" spans="1:23" x14ac:dyDescent="0.35">
      <c r="A109" s="79" t="s">
        <v>213</v>
      </c>
      <c r="B109" s="2">
        <v>62.5</v>
      </c>
      <c r="C109" s="2">
        <v>62.5</v>
      </c>
      <c r="D109" s="2">
        <v>70.61</v>
      </c>
      <c r="E109" s="2">
        <v>62.5</v>
      </c>
      <c r="F109" s="2">
        <v>68.260000000000005</v>
      </c>
      <c r="G109" s="2">
        <v>62.5</v>
      </c>
      <c r="H109" s="2">
        <v>62.5</v>
      </c>
      <c r="I109" s="2">
        <v>60.48</v>
      </c>
      <c r="J109" s="2">
        <v>60.48</v>
      </c>
      <c r="K109" s="2">
        <v>62.62</v>
      </c>
      <c r="L109" s="2">
        <v>62.62</v>
      </c>
      <c r="M109" s="2">
        <v>62.62</v>
      </c>
      <c r="N109" s="2">
        <v>60.48</v>
      </c>
      <c r="O109" s="2">
        <v>60.48</v>
      </c>
      <c r="P109" s="2">
        <v>62.62</v>
      </c>
      <c r="Q109" s="2">
        <v>62.62</v>
      </c>
      <c r="R109" s="2">
        <v>62.5</v>
      </c>
      <c r="S109" s="2">
        <v>70.61</v>
      </c>
      <c r="T109" s="2">
        <v>62.62</v>
      </c>
      <c r="U109" s="2">
        <v>65.31</v>
      </c>
      <c r="V109" s="2">
        <v>62.5</v>
      </c>
      <c r="W109" s="80" t="s">
        <v>42</v>
      </c>
    </row>
    <row r="110" spans="1:23" x14ac:dyDescent="0.35">
      <c r="A110" s="79" t="s">
        <v>214</v>
      </c>
      <c r="B110" s="2">
        <v>74.92</v>
      </c>
      <c r="C110" s="2">
        <v>74.92</v>
      </c>
      <c r="D110" s="2">
        <v>82.67</v>
      </c>
      <c r="E110" s="2">
        <v>74.92</v>
      </c>
      <c r="F110" s="2">
        <v>79.410000000000011</v>
      </c>
      <c r="G110" s="2">
        <v>74.92</v>
      </c>
      <c r="H110" s="2">
        <v>74.92</v>
      </c>
      <c r="I110" s="2">
        <v>70.900000000000006</v>
      </c>
      <c r="J110" s="2">
        <v>70.900000000000006</v>
      </c>
      <c r="K110" s="2">
        <v>73.91</v>
      </c>
      <c r="L110" s="2">
        <v>73.91</v>
      </c>
      <c r="M110" s="2">
        <v>73.91</v>
      </c>
      <c r="N110" s="2">
        <v>70.900000000000006</v>
      </c>
      <c r="O110" s="2">
        <v>70.900000000000006</v>
      </c>
      <c r="P110" s="2">
        <v>73.91</v>
      </c>
      <c r="Q110" s="2">
        <v>73.91</v>
      </c>
      <c r="R110" s="2">
        <v>74.92</v>
      </c>
      <c r="S110" s="2">
        <v>82.67</v>
      </c>
      <c r="T110" s="2">
        <v>73.91</v>
      </c>
      <c r="U110" s="2">
        <v>77.95</v>
      </c>
      <c r="V110" s="2">
        <v>74.92</v>
      </c>
      <c r="W110" s="80" t="s">
        <v>7</v>
      </c>
    </row>
    <row r="111" spans="1:23" x14ac:dyDescent="0.35">
      <c r="A111" s="79" t="s">
        <v>215</v>
      </c>
      <c r="B111" s="2">
        <v>43.02</v>
      </c>
      <c r="C111" s="2">
        <v>43.02</v>
      </c>
      <c r="D111" s="2">
        <v>47.51</v>
      </c>
      <c r="E111" s="2">
        <v>43.02</v>
      </c>
      <c r="F111" s="2">
        <v>45.68</v>
      </c>
      <c r="G111" s="2">
        <v>43.02</v>
      </c>
      <c r="H111" s="2">
        <v>43.02</v>
      </c>
      <c r="I111" s="2">
        <v>40.78</v>
      </c>
      <c r="J111" s="2">
        <v>40.78</v>
      </c>
      <c r="K111" s="2">
        <v>42.48</v>
      </c>
      <c r="L111" s="2">
        <v>42.48</v>
      </c>
      <c r="M111" s="2">
        <v>42.48</v>
      </c>
      <c r="N111" s="2">
        <v>40.78</v>
      </c>
      <c r="O111" s="2">
        <v>40.78</v>
      </c>
      <c r="P111" s="2">
        <v>42.48</v>
      </c>
      <c r="Q111" s="2">
        <v>42.48</v>
      </c>
      <c r="R111" s="2">
        <v>43.02</v>
      </c>
      <c r="S111" s="2">
        <v>47.51</v>
      </c>
      <c r="T111" s="2">
        <v>42.48</v>
      </c>
      <c r="U111" s="2">
        <v>44.75</v>
      </c>
      <c r="V111" s="2">
        <v>43.02</v>
      </c>
      <c r="W111" s="80" t="s">
        <v>41</v>
      </c>
    </row>
    <row r="112" spans="1:23" x14ac:dyDescent="0.35">
      <c r="A112" s="79" t="s">
        <v>216</v>
      </c>
      <c r="B112" s="2">
        <v>32.56</v>
      </c>
      <c r="C112" s="2">
        <v>32.56</v>
      </c>
      <c r="D112" s="2">
        <v>35.83</v>
      </c>
      <c r="E112" s="2">
        <v>32.56</v>
      </c>
      <c r="F112" s="2">
        <v>34.47</v>
      </c>
      <c r="G112" s="2">
        <v>32.56</v>
      </c>
      <c r="H112" s="2">
        <v>32.56</v>
      </c>
      <c r="I112" s="2">
        <v>30.77</v>
      </c>
      <c r="J112" s="2">
        <v>30.77</v>
      </c>
      <c r="K112" s="2">
        <v>32.04</v>
      </c>
      <c r="L112" s="2">
        <v>32.04</v>
      </c>
      <c r="M112" s="2">
        <v>32.04</v>
      </c>
      <c r="N112" s="2">
        <v>30.77</v>
      </c>
      <c r="O112" s="2">
        <v>30.77</v>
      </c>
      <c r="P112" s="2">
        <v>32.04</v>
      </c>
      <c r="Q112" s="2">
        <v>32.04</v>
      </c>
      <c r="R112" s="2">
        <v>32.56</v>
      </c>
      <c r="S112" s="2">
        <v>35.83</v>
      </c>
      <c r="T112" s="2">
        <v>32.04</v>
      </c>
      <c r="U112" s="2">
        <v>33.869999999999997</v>
      </c>
      <c r="V112" s="2">
        <v>32.56</v>
      </c>
      <c r="W112" s="80" t="s">
        <v>42</v>
      </c>
    </row>
    <row r="113" spans="1:23" x14ac:dyDescent="0.35">
      <c r="A113" s="79" t="s">
        <v>217</v>
      </c>
      <c r="B113" s="2">
        <v>74.92</v>
      </c>
      <c r="C113" s="2">
        <v>74.92</v>
      </c>
      <c r="D113" s="2">
        <v>82.67</v>
      </c>
      <c r="E113" s="2">
        <v>74.92</v>
      </c>
      <c r="F113" s="2">
        <v>79.410000000000011</v>
      </c>
      <c r="G113" s="2">
        <v>74.92</v>
      </c>
      <c r="H113" s="2">
        <v>74.92</v>
      </c>
      <c r="I113" s="2">
        <v>70.900000000000006</v>
      </c>
      <c r="J113" s="2">
        <v>70.900000000000006</v>
      </c>
      <c r="K113" s="2">
        <v>73.91</v>
      </c>
      <c r="L113" s="2">
        <v>73.91</v>
      </c>
      <c r="M113" s="2">
        <v>73.91</v>
      </c>
      <c r="N113" s="2">
        <v>70.900000000000006</v>
      </c>
      <c r="O113" s="2">
        <v>70.900000000000006</v>
      </c>
      <c r="P113" s="2">
        <v>73.91</v>
      </c>
      <c r="Q113" s="2">
        <v>73.91</v>
      </c>
      <c r="R113" s="2">
        <v>74.92</v>
      </c>
      <c r="S113" s="2">
        <v>82.67</v>
      </c>
      <c r="T113" s="2">
        <v>73.91</v>
      </c>
      <c r="U113" s="2">
        <v>77.95</v>
      </c>
      <c r="V113" s="2">
        <v>74.92</v>
      </c>
      <c r="W113" s="80" t="s">
        <v>7</v>
      </c>
    </row>
    <row r="114" spans="1:23" x14ac:dyDescent="0.35">
      <c r="A114" s="79" t="s">
        <v>218</v>
      </c>
      <c r="B114" s="2">
        <v>43.02</v>
      </c>
      <c r="C114" s="2">
        <v>43.02</v>
      </c>
      <c r="D114" s="2">
        <v>47.51</v>
      </c>
      <c r="E114" s="2">
        <v>43.02</v>
      </c>
      <c r="F114" s="2">
        <v>45.68</v>
      </c>
      <c r="G114" s="2">
        <v>43.02</v>
      </c>
      <c r="H114" s="2">
        <v>43.02</v>
      </c>
      <c r="I114" s="2">
        <v>40.78</v>
      </c>
      <c r="J114" s="2">
        <v>40.78</v>
      </c>
      <c r="K114" s="2">
        <v>42.48</v>
      </c>
      <c r="L114" s="2">
        <v>42.48</v>
      </c>
      <c r="M114" s="2">
        <v>42.48</v>
      </c>
      <c r="N114" s="2">
        <v>40.78</v>
      </c>
      <c r="O114" s="2">
        <v>40.78</v>
      </c>
      <c r="P114" s="2">
        <v>42.48</v>
      </c>
      <c r="Q114" s="2">
        <v>42.48</v>
      </c>
      <c r="R114" s="2">
        <v>43.02</v>
      </c>
      <c r="S114" s="2">
        <v>47.51</v>
      </c>
      <c r="T114" s="2">
        <v>42.48</v>
      </c>
      <c r="U114" s="2">
        <v>44.75</v>
      </c>
      <c r="V114" s="2">
        <v>43.02</v>
      </c>
      <c r="W114" s="80" t="s">
        <v>41</v>
      </c>
    </row>
    <row r="115" spans="1:23" x14ac:dyDescent="0.35">
      <c r="A115" s="79" t="s">
        <v>219</v>
      </c>
      <c r="B115" s="2">
        <v>32.56</v>
      </c>
      <c r="C115" s="2">
        <v>32.56</v>
      </c>
      <c r="D115" s="2">
        <v>35.83</v>
      </c>
      <c r="E115" s="2">
        <v>32.56</v>
      </c>
      <c r="F115" s="2">
        <v>34.47</v>
      </c>
      <c r="G115" s="2">
        <v>32.56</v>
      </c>
      <c r="H115" s="2">
        <v>32.56</v>
      </c>
      <c r="I115" s="2">
        <v>30.77</v>
      </c>
      <c r="J115" s="2">
        <v>30.77</v>
      </c>
      <c r="K115" s="2">
        <v>32.04</v>
      </c>
      <c r="L115" s="2">
        <v>32.04</v>
      </c>
      <c r="M115" s="2">
        <v>32.04</v>
      </c>
      <c r="N115" s="2">
        <v>30.77</v>
      </c>
      <c r="O115" s="2">
        <v>30.77</v>
      </c>
      <c r="P115" s="2">
        <v>32.04</v>
      </c>
      <c r="Q115" s="2">
        <v>32.04</v>
      </c>
      <c r="R115" s="2">
        <v>32.56</v>
      </c>
      <c r="S115" s="2">
        <v>35.83</v>
      </c>
      <c r="T115" s="2">
        <v>32.04</v>
      </c>
      <c r="U115" s="2">
        <v>33.869999999999997</v>
      </c>
      <c r="V115" s="2">
        <v>32.56</v>
      </c>
      <c r="W115" s="80" t="s">
        <v>42</v>
      </c>
    </row>
    <row r="116" spans="1:23" x14ac:dyDescent="0.35">
      <c r="A116" s="79" t="s">
        <v>220</v>
      </c>
      <c r="B116" s="2">
        <v>71.8</v>
      </c>
      <c r="C116" s="2">
        <v>71.8</v>
      </c>
      <c r="D116" s="2">
        <v>78.5</v>
      </c>
      <c r="E116" s="2">
        <v>71.8</v>
      </c>
      <c r="F116" s="2">
        <v>75.13</v>
      </c>
      <c r="G116" s="2">
        <v>71.8</v>
      </c>
      <c r="H116" s="2">
        <v>71.8</v>
      </c>
      <c r="I116" s="2">
        <v>67.22</v>
      </c>
      <c r="J116" s="2">
        <v>67.22</v>
      </c>
      <c r="K116" s="2">
        <v>70.349999999999994</v>
      </c>
      <c r="L116" s="2">
        <v>70.349999999999994</v>
      </c>
      <c r="M116" s="2">
        <v>70.349999999999994</v>
      </c>
      <c r="N116" s="2">
        <v>67.22</v>
      </c>
      <c r="O116" s="2">
        <v>67.22</v>
      </c>
      <c r="P116" s="2">
        <v>70.349999999999994</v>
      </c>
      <c r="Q116" s="2">
        <v>70.349999999999994</v>
      </c>
      <c r="R116" s="2">
        <v>71.8</v>
      </c>
      <c r="S116" s="2">
        <v>78.5</v>
      </c>
      <c r="T116" s="2">
        <v>70.349999999999994</v>
      </c>
      <c r="U116" s="2">
        <v>74.61</v>
      </c>
      <c r="V116" s="2">
        <v>71.8</v>
      </c>
      <c r="W116" s="80" t="s">
        <v>7</v>
      </c>
    </row>
    <row r="117" spans="1:23" x14ac:dyDescent="0.35">
      <c r="A117" s="79" t="s">
        <v>221</v>
      </c>
      <c r="B117" s="2">
        <v>41.36</v>
      </c>
      <c r="C117" s="2">
        <v>41.36</v>
      </c>
      <c r="D117" s="2">
        <v>45.09</v>
      </c>
      <c r="E117" s="2">
        <v>41.36</v>
      </c>
      <c r="F117" s="2">
        <v>43.19</v>
      </c>
      <c r="G117" s="2">
        <v>41.36</v>
      </c>
      <c r="H117" s="2">
        <v>41.36</v>
      </c>
      <c r="I117" s="2">
        <v>38.64</v>
      </c>
      <c r="J117" s="2">
        <v>38.64</v>
      </c>
      <c r="K117" s="2">
        <v>40.42</v>
      </c>
      <c r="L117" s="2">
        <v>40.42</v>
      </c>
      <c r="M117" s="2">
        <v>40.42</v>
      </c>
      <c r="N117" s="2">
        <v>38.64</v>
      </c>
      <c r="O117" s="2">
        <v>38.64</v>
      </c>
      <c r="P117" s="2">
        <v>40.42</v>
      </c>
      <c r="Q117" s="2">
        <v>40.42</v>
      </c>
      <c r="R117" s="2">
        <v>41.36</v>
      </c>
      <c r="S117" s="2">
        <v>45.09</v>
      </c>
      <c r="T117" s="2">
        <v>40.42</v>
      </c>
      <c r="U117" s="2">
        <v>42.99</v>
      </c>
      <c r="V117" s="2">
        <v>41.36</v>
      </c>
      <c r="W117" s="80" t="s">
        <v>41</v>
      </c>
    </row>
    <row r="118" spans="1:23" x14ac:dyDescent="0.35">
      <c r="A118" s="79" t="s">
        <v>222</v>
      </c>
      <c r="B118" s="2">
        <v>31.16</v>
      </c>
      <c r="C118" s="2">
        <v>31.16</v>
      </c>
      <c r="D118" s="2">
        <v>34.130000000000003</v>
      </c>
      <c r="E118" s="2">
        <v>31.16</v>
      </c>
      <c r="F118" s="2">
        <v>32.71</v>
      </c>
      <c r="G118" s="2">
        <v>31.16</v>
      </c>
      <c r="H118" s="2">
        <v>31.16</v>
      </c>
      <c r="I118" s="2">
        <v>29.27</v>
      </c>
      <c r="J118" s="2">
        <v>29.27</v>
      </c>
      <c r="K118" s="2">
        <v>30.59</v>
      </c>
      <c r="L118" s="2">
        <v>30.59</v>
      </c>
      <c r="M118" s="2">
        <v>30.59</v>
      </c>
      <c r="N118" s="2">
        <v>29.27</v>
      </c>
      <c r="O118" s="2">
        <v>29.27</v>
      </c>
      <c r="P118" s="2">
        <v>30.59</v>
      </c>
      <c r="Q118" s="2">
        <v>30.59</v>
      </c>
      <c r="R118" s="2">
        <v>31.16</v>
      </c>
      <c r="S118" s="2">
        <v>34.130000000000003</v>
      </c>
      <c r="T118" s="2">
        <v>30.59</v>
      </c>
      <c r="U118" s="2">
        <v>32.39</v>
      </c>
      <c r="V118" s="2">
        <v>31.16</v>
      </c>
      <c r="W118" s="80" t="s">
        <v>42</v>
      </c>
    </row>
    <row r="119" spans="1:23" x14ac:dyDescent="0.35">
      <c r="A119" s="79" t="s">
        <v>223</v>
      </c>
      <c r="B119" s="2">
        <v>89.310000000000016</v>
      </c>
      <c r="C119" s="2">
        <v>89.310000000000016</v>
      </c>
      <c r="D119" s="2">
        <v>98.74</v>
      </c>
      <c r="E119" s="2">
        <v>89.310000000000016</v>
      </c>
      <c r="F119" s="2">
        <v>95.339999999999989</v>
      </c>
      <c r="G119" s="2">
        <v>89.310000000000016</v>
      </c>
      <c r="H119" s="2">
        <v>89.310000000000016</v>
      </c>
      <c r="I119" s="2">
        <v>85.149999999999991</v>
      </c>
      <c r="J119" s="2">
        <v>85.149999999999991</v>
      </c>
      <c r="K119" s="2">
        <v>88.3</v>
      </c>
      <c r="L119" s="2">
        <v>88.3</v>
      </c>
      <c r="M119" s="2">
        <v>88.3</v>
      </c>
      <c r="N119" s="2">
        <v>85.149999999999991</v>
      </c>
      <c r="O119" s="2">
        <v>85.149999999999991</v>
      </c>
      <c r="P119" s="2">
        <v>88.3</v>
      </c>
      <c r="Q119" s="2">
        <v>88.3</v>
      </c>
      <c r="R119" s="2">
        <v>89.310000000000016</v>
      </c>
      <c r="S119" s="2">
        <v>98.74</v>
      </c>
      <c r="T119" s="2">
        <v>88.3</v>
      </c>
      <c r="U119" s="2">
        <v>92.89</v>
      </c>
      <c r="V119" s="2">
        <v>89.310000000000016</v>
      </c>
      <c r="W119" s="80" t="s">
        <v>7</v>
      </c>
    </row>
    <row r="120" spans="1:23" x14ac:dyDescent="0.35">
      <c r="A120" s="79" t="s">
        <v>224</v>
      </c>
      <c r="B120" s="2">
        <v>51.6</v>
      </c>
      <c r="C120" s="2">
        <v>51.6</v>
      </c>
      <c r="D120" s="2">
        <v>57.12</v>
      </c>
      <c r="E120" s="2">
        <v>51.6</v>
      </c>
      <c r="F120" s="2">
        <v>55.23</v>
      </c>
      <c r="G120" s="2">
        <v>51.6</v>
      </c>
      <c r="H120" s="2">
        <v>51.6</v>
      </c>
      <c r="I120" s="2">
        <v>49.32</v>
      </c>
      <c r="J120" s="2">
        <v>49.32</v>
      </c>
      <c r="K120" s="2">
        <v>51.08</v>
      </c>
      <c r="L120" s="2">
        <v>51.08</v>
      </c>
      <c r="M120" s="2">
        <v>51.08</v>
      </c>
      <c r="N120" s="2">
        <v>49.32</v>
      </c>
      <c r="O120" s="2">
        <v>49.32</v>
      </c>
      <c r="P120" s="2">
        <v>51.08</v>
      </c>
      <c r="Q120" s="2">
        <v>51.08</v>
      </c>
      <c r="R120" s="2">
        <v>51.6</v>
      </c>
      <c r="S120" s="2">
        <v>57.12</v>
      </c>
      <c r="T120" s="2">
        <v>51.08</v>
      </c>
      <c r="U120" s="2">
        <v>53.66</v>
      </c>
      <c r="V120" s="2">
        <v>51.6</v>
      </c>
      <c r="W120" s="80" t="s">
        <v>41</v>
      </c>
    </row>
    <row r="121" spans="1:23" x14ac:dyDescent="0.35">
      <c r="A121" s="79" t="s">
        <v>225</v>
      </c>
      <c r="B121" s="2">
        <v>38.32</v>
      </c>
      <c r="C121" s="2">
        <v>38.32</v>
      </c>
      <c r="D121" s="2">
        <v>42.46</v>
      </c>
      <c r="E121" s="2">
        <v>38.32</v>
      </c>
      <c r="F121" s="2">
        <v>40.86</v>
      </c>
      <c r="G121" s="2">
        <v>38.32</v>
      </c>
      <c r="H121" s="2">
        <v>38.32</v>
      </c>
      <c r="I121" s="2">
        <v>36.5</v>
      </c>
      <c r="J121" s="2">
        <v>36.5</v>
      </c>
      <c r="K121" s="2">
        <v>37.97</v>
      </c>
      <c r="L121" s="2">
        <v>37.97</v>
      </c>
      <c r="M121" s="2">
        <v>37.97</v>
      </c>
      <c r="N121" s="2">
        <v>36.5</v>
      </c>
      <c r="O121" s="2">
        <v>36.5</v>
      </c>
      <c r="P121" s="2">
        <v>37.97</v>
      </c>
      <c r="Q121" s="2">
        <v>37.97</v>
      </c>
      <c r="R121" s="2">
        <v>38.32</v>
      </c>
      <c r="S121" s="2">
        <v>42.46</v>
      </c>
      <c r="T121" s="2">
        <v>37.97</v>
      </c>
      <c r="U121" s="2">
        <v>39.86</v>
      </c>
      <c r="V121" s="2">
        <v>38.32</v>
      </c>
      <c r="W121" s="80" t="s">
        <v>42</v>
      </c>
    </row>
    <row r="122" spans="1:23" x14ac:dyDescent="0.35">
      <c r="A122" s="79" t="s">
        <v>226</v>
      </c>
      <c r="B122" s="2">
        <v>143.82000000000002</v>
      </c>
      <c r="C122" s="2">
        <v>143.82000000000002</v>
      </c>
      <c r="D122" s="2">
        <v>162.18</v>
      </c>
      <c r="E122" s="2">
        <v>143.82000000000002</v>
      </c>
      <c r="F122" s="2">
        <v>157.31</v>
      </c>
      <c r="G122" s="2">
        <v>143.82000000000002</v>
      </c>
      <c r="H122" s="2">
        <v>143.82000000000002</v>
      </c>
      <c r="I122" s="2">
        <v>139.31</v>
      </c>
      <c r="J122" s="2">
        <v>139.31</v>
      </c>
      <c r="K122" s="2">
        <v>143.75</v>
      </c>
      <c r="L122" s="2">
        <v>143.75</v>
      </c>
      <c r="M122" s="2">
        <v>143.75</v>
      </c>
      <c r="N122" s="2">
        <v>139.31</v>
      </c>
      <c r="O122" s="2">
        <v>139.31</v>
      </c>
      <c r="P122" s="2">
        <v>143.75</v>
      </c>
      <c r="Q122" s="2">
        <v>143.75</v>
      </c>
      <c r="R122" s="2">
        <v>143.82000000000002</v>
      </c>
      <c r="S122" s="2">
        <v>162.18</v>
      </c>
      <c r="T122" s="2">
        <v>143.75</v>
      </c>
      <c r="U122" s="2">
        <v>150.26999999999998</v>
      </c>
      <c r="V122" s="2">
        <v>143.82000000000002</v>
      </c>
      <c r="W122" s="80" t="s">
        <v>7</v>
      </c>
    </row>
    <row r="123" spans="1:23" x14ac:dyDescent="0.35">
      <c r="A123" s="79" t="s">
        <v>227</v>
      </c>
      <c r="B123" s="2">
        <v>83.09</v>
      </c>
      <c r="C123" s="2">
        <v>83.09</v>
      </c>
      <c r="D123" s="2">
        <v>93.85</v>
      </c>
      <c r="E123" s="2">
        <v>83.09</v>
      </c>
      <c r="F123" s="2">
        <v>91.13</v>
      </c>
      <c r="G123" s="2">
        <v>83.09</v>
      </c>
      <c r="H123" s="2">
        <v>83.09</v>
      </c>
      <c r="I123" s="2">
        <v>80.7</v>
      </c>
      <c r="J123" s="2">
        <v>80.7</v>
      </c>
      <c r="K123" s="2">
        <v>83.18</v>
      </c>
      <c r="L123" s="2">
        <v>83.18</v>
      </c>
      <c r="M123" s="2">
        <v>83.18</v>
      </c>
      <c r="N123" s="2">
        <v>80.7</v>
      </c>
      <c r="O123" s="2">
        <v>80.7</v>
      </c>
      <c r="P123" s="2">
        <v>83.18</v>
      </c>
      <c r="Q123" s="2">
        <v>83.18</v>
      </c>
      <c r="R123" s="2">
        <v>83.09</v>
      </c>
      <c r="S123" s="2">
        <v>93.85</v>
      </c>
      <c r="T123" s="2">
        <v>83.18</v>
      </c>
      <c r="U123" s="2">
        <v>86.82</v>
      </c>
      <c r="V123" s="2">
        <v>83.09</v>
      </c>
      <c r="W123" s="80" t="s">
        <v>41</v>
      </c>
    </row>
    <row r="124" spans="1:23" x14ac:dyDescent="0.35">
      <c r="A124" s="79" t="s">
        <v>228</v>
      </c>
      <c r="B124" s="2">
        <v>61.72</v>
      </c>
      <c r="C124" s="2">
        <v>61.72</v>
      </c>
      <c r="D124" s="2">
        <v>69.760000000000005</v>
      </c>
      <c r="E124" s="2">
        <v>61.72</v>
      </c>
      <c r="F124" s="2">
        <v>67.42</v>
      </c>
      <c r="G124" s="2">
        <v>61.72</v>
      </c>
      <c r="H124" s="2">
        <v>61.72</v>
      </c>
      <c r="I124" s="2">
        <v>59.7</v>
      </c>
      <c r="J124" s="2">
        <v>59.7</v>
      </c>
      <c r="K124" s="2">
        <v>61.82</v>
      </c>
      <c r="L124" s="2">
        <v>61.82</v>
      </c>
      <c r="M124" s="2">
        <v>61.82</v>
      </c>
      <c r="N124" s="2">
        <v>59.7</v>
      </c>
      <c r="O124" s="2">
        <v>59.7</v>
      </c>
      <c r="P124" s="2">
        <v>61.82</v>
      </c>
      <c r="Q124" s="2">
        <v>61.82</v>
      </c>
      <c r="R124" s="2">
        <v>61.72</v>
      </c>
      <c r="S124" s="2">
        <v>69.760000000000005</v>
      </c>
      <c r="T124" s="2">
        <v>61.82</v>
      </c>
      <c r="U124" s="2">
        <v>64.489999999999995</v>
      </c>
      <c r="V124" s="2">
        <v>61.72</v>
      </c>
      <c r="W124" s="80" t="s">
        <v>42</v>
      </c>
    </row>
    <row r="125" spans="1:23" x14ac:dyDescent="0.35">
      <c r="A125" s="79" t="s">
        <v>229</v>
      </c>
      <c r="B125" s="2">
        <v>107.02</v>
      </c>
      <c r="C125" s="2">
        <v>107.02</v>
      </c>
      <c r="D125" s="2">
        <v>120.72999999999999</v>
      </c>
      <c r="E125" s="2">
        <v>107.02</v>
      </c>
      <c r="F125" s="2">
        <v>117.31</v>
      </c>
      <c r="G125" s="2">
        <v>107.02</v>
      </c>
      <c r="H125" s="2">
        <v>107.02</v>
      </c>
      <c r="I125" s="2">
        <v>103.81</v>
      </c>
      <c r="J125" s="2">
        <v>103.81</v>
      </c>
      <c r="K125" s="2">
        <v>106.94999999999999</v>
      </c>
      <c r="L125" s="2">
        <v>106.94999999999999</v>
      </c>
      <c r="M125" s="2">
        <v>106.94999999999999</v>
      </c>
      <c r="N125" s="2">
        <v>103.81</v>
      </c>
      <c r="O125" s="2">
        <v>103.81</v>
      </c>
      <c r="P125" s="2">
        <v>106.94999999999999</v>
      </c>
      <c r="Q125" s="2">
        <v>106.94999999999999</v>
      </c>
      <c r="R125" s="2">
        <v>107.02</v>
      </c>
      <c r="S125" s="2">
        <v>120.72999999999999</v>
      </c>
      <c r="T125" s="2">
        <v>106.94999999999999</v>
      </c>
      <c r="U125" s="2">
        <v>111.77999999999999</v>
      </c>
      <c r="V125" s="2">
        <v>107.02</v>
      </c>
      <c r="W125" s="80" t="s">
        <v>7</v>
      </c>
    </row>
    <row r="126" spans="1:23" x14ac:dyDescent="0.35">
      <c r="A126" s="79" t="s">
        <v>230</v>
      </c>
      <c r="B126" s="2">
        <v>61.73</v>
      </c>
      <c r="C126" s="2">
        <v>61.73</v>
      </c>
      <c r="D126" s="2">
        <v>69.400000000000006</v>
      </c>
      <c r="E126" s="2">
        <v>61.73</v>
      </c>
      <c r="F126" s="2">
        <v>67.13</v>
      </c>
      <c r="G126" s="2">
        <v>61.73</v>
      </c>
      <c r="H126" s="2">
        <v>61.73</v>
      </c>
      <c r="I126" s="2">
        <v>59.41</v>
      </c>
      <c r="J126" s="2">
        <v>59.41</v>
      </c>
      <c r="K126" s="2">
        <v>61.48</v>
      </c>
      <c r="L126" s="2">
        <v>61.48</v>
      </c>
      <c r="M126" s="2">
        <v>61.48</v>
      </c>
      <c r="N126" s="2">
        <v>59.41</v>
      </c>
      <c r="O126" s="2">
        <v>59.41</v>
      </c>
      <c r="P126" s="2">
        <v>61.48</v>
      </c>
      <c r="Q126" s="2">
        <v>61.48</v>
      </c>
      <c r="R126" s="2">
        <v>61.73</v>
      </c>
      <c r="S126" s="2">
        <v>69.400000000000006</v>
      </c>
      <c r="T126" s="2">
        <v>61.48</v>
      </c>
      <c r="U126" s="2">
        <v>64.48</v>
      </c>
      <c r="V126" s="2">
        <v>61.73</v>
      </c>
      <c r="W126" s="80" t="s">
        <v>41</v>
      </c>
    </row>
    <row r="127" spans="1:23" x14ac:dyDescent="0.35">
      <c r="A127" s="79" t="s">
        <v>231</v>
      </c>
      <c r="B127" s="2">
        <v>46.52</v>
      </c>
      <c r="C127" s="2">
        <v>46.52</v>
      </c>
      <c r="D127" s="2">
        <v>52.34</v>
      </c>
      <c r="E127" s="2">
        <v>46.52</v>
      </c>
      <c r="F127" s="2">
        <v>50.68</v>
      </c>
      <c r="G127" s="2">
        <v>46.52</v>
      </c>
      <c r="H127" s="2">
        <v>46.52</v>
      </c>
      <c r="I127" s="2">
        <v>44.84</v>
      </c>
      <c r="J127" s="2">
        <v>44.84</v>
      </c>
      <c r="K127" s="2">
        <v>46.37</v>
      </c>
      <c r="L127" s="2">
        <v>46.37</v>
      </c>
      <c r="M127" s="2">
        <v>46.37</v>
      </c>
      <c r="N127" s="2">
        <v>44.84</v>
      </c>
      <c r="O127" s="2">
        <v>44.84</v>
      </c>
      <c r="P127" s="2">
        <v>46.37</v>
      </c>
      <c r="Q127" s="2">
        <v>46.37</v>
      </c>
      <c r="R127" s="2">
        <v>46.52</v>
      </c>
      <c r="S127" s="2">
        <v>52.34</v>
      </c>
      <c r="T127" s="2">
        <v>46.37</v>
      </c>
      <c r="U127" s="2">
        <v>48.59</v>
      </c>
      <c r="V127" s="2">
        <v>46.52</v>
      </c>
      <c r="W127" s="80" t="s">
        <v>42</v>
      </c>
    </row>
    <row r="128" spans="1:23" x14ac:dyDescent="0.35">
      <c r="A128" s="79" t="s">
        <v>568</v>
      </c>
      <c r="B128" s="2">
        <v>112.35000000000001</v>
      </c>
      <c r="C128" s="2">
        <v>112.35000000000001</v>
      </c>
      <c r="D128" s="2">
        <v>135.05000000000001</v>
      </c>
      <c r="E128" s="2">
        <v>112.35000000000001</v>
      </c>
      <c r="F128" s="2">
        <v>135.05000000000001</v>
      </c>
      <c r="G128" s="2">
        <v>112.35000000000001</v>
      </c>
      <c r="H128" s="2">
        <v>112.35000000000001</v>
      </c>
      <c r="I128" s="2">
        <v>118.94</v>
      </c>
      <c r="J128" s="2">
        <v>118.94</v>
      </c>
      <c r="K128" s="2">
        <v>118.94</v>
      </c>
      <c r="L128" s="2">
        <v>118.94</v>
      </c>
      <c r="M128" s="2">
        <v>118.94</v>
      </c>
      <c r="N128" s="2">
        <v>118.94</v>
      </c>
      <c r="O128" s="2">
        <v>118.94</v>
      </c>
      <c r="P128" s="2">
        <v>117.61</v>
      </c>
      <c r="Q128" s="2">
        <v>118.94</v>
      </c>
      <c r="R128" s="2">
        <v>112.35000000000001</v>
      </c>
      <c r="S128" s="2">
        <v>135.05000000000001</v>
      </c>
      <c r="T128" s="2">
        <v>118.94</v>
      </c>
      <c r="U128" s="2">
        <v>118.94</v>
      </c>
      <c r="V128" s="2">
        <v>112.35000000000001</v>
      </c>
      <c r="W128" s="80" t="s">
        <v>7</v>
      </c>
    </row>
    <row r="129" spans="1:23" x14ac:dyDescent="0.35">
      <c r="A129" s="79" t="s">
        <v>569</v>
      </c>
      <c r="B129" s="2">
        <v>64.349999999999994</v>
      </c>
      <c r="C129" s="2">
        <v>64.349999999999994</v>
      </c>
      <c r="D129" s="2">
        <v>77.349999999999994</v>
      </c>
      <c r="E129" s="2">
        <v>64.349999999999994</v>
      </c>
      <c r="F129" s="2">
        <v>77.349999999999994</v>
      </c>
      <c r="G129" s="2">
        <v>64.349999999999994</v>
      </c>
      <c r="H129" s="2">
        <v>64.349999999999994</v>
      </c>
      <c r="I129" s="2">
        <v>68.12</v>
      </c>
      <c r="J129" s="2">
        <v>68.12</v>
      </c>
      <c r="K129" s="2">
        <v>68.12</v>
      </c>
      <c r="L129" s="2">
        <v>68.12</v>
      </c>
      <c r="M129" s="2">
        <v>68.12</v>
      </c>
      <c r="N129" s="2">
        <v>68.12</v>
      </c>
      <c r="O129" s="2">
        <v>68.12</v>
      </c>
      <c r="P129" s="2">
        <v>67.36</v>
      </c>
      <c r="Q129" s="2">
        <v>68.12</v>
      </c>
      <c r="R129" s="2">
        <v>64.349999999999994</v>
      </c>
      <c r="S129" s="2">
        <v>77.349999999999994</v>
      </c>
      <c r="T129" s="2">
        <v>68.12</v>
      </c>
      <c r="U129" s="2">
        <v>68.12</v>
      </c>
      <c r="V129" s="2">
        <v>64.349999999999994</v>
      </c>
      <c r="W129" s="80" t="s">
        <v>41</v>
      </c>
    </row>
    <row r="130" spans="1:23" x14ac:dyDescent="0.35">
      <c r="A130" s="79" t="s">
        <v>570</v>
      </c>
      <c r="B130" s="2">
        <v>47.43</v>
      </c>
      <c r="C130" s="2">
        <v>47.43</v>
      </c>
      <c r="D130" s="2">
        <v>57.01</v>
      </c>
      <c r="E130" s="2">
        <v>47.43</v>
      </c>
      <c r="F130" s="2">
        <v>57.01</v>
      </c>
      <c r="G130" s="2">
        <v>47.43</v>
      </c>
      <c r="H130" s="2">
        <v>47.43</v>
      </c>
      <c r="I130" s="2">
        <v>50.21</v>
      </c>
      <c r="J130" s="2">
        <v>50.21</v>
      </c>
      <c r="K130" s="2">
        <v>50.21</v>
      </c>
      <c r="L130" s="2">
        <v>50.21</v>
      </c>
      <c r="M130" s="2">
        <v>50.21</v>
      </c>
      <c r="N130" s="2">
        <v>50.21</v>
      </c>
      <c r="O130" s="2">
        <v>50.21</v>
      </c>
      <c r="P130" s="2">
        <v>49.65</v>
      </c>
      <c r="Q130" s="2">
        <v>50.21</v>
      </c>
      <c r="R130" s="2">
        <v>47.43</v>
      </c>
      <c r="S130" s="2">
        <v>57.01</v>
      </c>
      <c r="T130" s="2">
        <v>50.21</v>
      </c>
      <c r="U130" s="2">
        <v>50.21</v>
      </c>
      <c r="V130" s="2">
        <v>47.43</v>
      </c>
      <c r="W130" s="80" t="s">
        <v>42</v>
      </c>
    </row>
    <row r="131" spans="1:23" x14ac:dyDescent="0.35">
      <c r="A131" s="79" t="s">
        <v>571</v>
      </c>
      <c r="B131" s="2">
        <v>84.35</v>
      </c>
      <c r="C131" s="2">
        <v>84.35</v>
      </c>
      <c r="D131" s="2">
        <v>102.02</v>
      </c>
      <c r="E131" s="2">
        <v>84.35</v>
      </c>
      <c r="F131" s="2">
        <v>102.02</v>
      </c>
      <c r="G131" s="2">
        <v>84.35</v>
      </c>
      <c r="H131" s="2">
        <v>84.35</v>
      </c>
      <c r="I131" s="2">
        <v>89.690000000000012</v>
      </c>
      <c r="J131" s="2">
        <v>89.690000000000012</v>
      </c>
      <c r="K131" s="2">
        <v>89.690000000000012</v>
      </c>
      <c r="L131" s="2">
        <v>89.690000000000012</v>
      </c>
      <c r="M131" s="2">
        <v>89.690000000000012</v>
      </c>
      <c r="N131" s="2">
        <v>89.690000000000012</v>
      </c>
      <c r="O131" s="2">
        <v>89.690000000000012</v>
      </c>
      <c r="P131" s="2">
        <v>88.28</v>
      </c>
      <c r="Q131" s="2">
        <v>89.690000000000012</v>
      </c>
      <c r="R131" s="2">
        <v>84.35</v>
      </c>
      <c r="S131" s="2">
        <v>102.02</v>
      </c>
      <c r="T131" s="2">
        <v>89.690000000000012</v>
      </c>
      <c r="U131" s="2">
        <v>89.690000000000012</v>
      </c>
      <c r="V131" s="2">
        <v>84.35</v>
      </c>
      <c r="W131" s="80" t="s">
        <v>7</v>
      </c>
    </row>
    <row r="132" spans="1:23" x14ac:dyDescent="0.35">
      <c r="A132" s="79" t="s">
        <v>572</v>
      </c>
      <c r="B132" s="2">
        <v>48.16</v>
      </c>
      <c r="C132" s="2">
        <v>48.16</v>
      </c>
      <c r="D132" s="2">
        <v>58.26</v>
      </c>
      <c r="E132" s="2">
        <v>48.16</v>
      </c>
      <c r="F132" s="2">
        <v>58.26</v>
      </c>
      <c r="G132" s="2">
        <v>48.16</v>
      </c>
      <c r="H132" s="2">
        <v>48.16</v>
      </c>
      <c r="I132" s="2">
        <v>51.21</v>
      </c>
      <c r="J132" s="2">
        <v>51.21</v>
      </c>
      <c r="K132" s="2">
        <v>51.21</v>
      </c>
      <c r="L132" s="2">
        <v>51.21</v>
      </c>
      <c r="M132" s="2">
        <v>51.21</v>
      </c>
      <c r="N132" s="2">
        <v>51.21</v>
      </c>
      <c r="O132" s="2">
        <v>51.21</v>
      </c>
      <c r="P132" s="2">
        <v>50.41</v>
      </c>
      <c r="Q132" s="2">
        <v>51.21</v>
      </c>
      <c r="R132" s="2">
        <v>48.16</v>
      </c>
      <c r="S132" s="2">
        <v>58.26</v>
      </c>
      <c r="T132" s="2">
        <v>51.21</v>
      </c>
      <c r="U132" s="2">
        <v>51.21</v>
      </c>
      <c r="V132" s="2">
        <v>48.16</v>
      </c>
      <c r="W132" s="80" t="s">
        <v>41</v>
      </c>
    </row>
    <row r="133" spans="1:23" x14ac:dyDescent="0.35">
      <c r="A133" s="79" t="s">
        <v>573</v>
      </c>
      <c r="B133" s="2">
        <v>36.28</v>
      </c>
      <c r="C133" s="2">
        <v>36.28</v>
      </c>
      <c r="D133" s="2">
        <v>43.87</v>
      </c>
      <c r="E133" s="2">
        <v>36.28</v>
      </c>
      <c r="F133" s="2">
        <v>43.87</v>
      </c>
      <c r="G133" s="2">
        <v>36.28</v>
      </c>
      <c r="H133" s="2">
        <v>36.28</v>
      </c>
      <c r="I133" s="2">
        <v>38.56</v>
      </c>
      <c r="J133" s="2">
        <v>38.56</v>
      </c>
      <c r="K133" s="2">
        <v>38.56</v>
      </c>
      <c r="L133" s="2">
        <v>38.56</v>
      </c>
      <c r="M133" s="2">
        <v>38.56</v>
      </c>
      <c r="N133" s="2">
        <v>38.56</v>
      </c>
      <c r="O133" s="2">
        <v>38.56</v>
      </c>
      <c r="P133" s="2">
        <v>37.96</v>
      </c>
      <c r="Q133" s="2">
        <v>38.56</v>
      </c>
      <c r="R133" s="2">
        <v>36.28</v>
      </c>
      <c r="S133" s="2">
        <v>43.87</v>
      </c>
      <c r="T133" s="2">
        <v>38.56</v>
      </c>
      <c r="U133" s="2">
        <v>38.56</v>
      </c>
      <c r="V133" s="2">
        <v>36.28</v>
      </c>
      <c r="W133" s="80" t="s">
        <v>42</v>
      </c>
    </row>
    <row r="134" spans="1:23" x14ac:dyDescent="0.35">
      <c r="A134" s="79" t="s">
        <v>232</v>
      </c>
      <c r="B134" s="2">
        <v>108.25</v>
      </c>
      <c r="C134" s="2">
        <v>108.25</v>
      </c>
      <c r="D134" s="2">
        <v>121.26</v>
      </c>
      <c r="E134" s="2">
        <v>108.25</v>
      </c>
      <c r="F134" s="2">
        <v>117.33</v>
      </c>
      <c r="G134" s="2">
        <v>108.25</v>
      </c>
      <c r="H134" s="2">
        <v>108.25</v>
      </c>
      <c r="I134" s="2">
        <v>104.09</v>
      </c>
      <c r="J134" s="2">
        <v>104.09</v>
      </c>
      <c r="K134" s="2">
        <v>107.70000000000002</v>
      </c>
      <c r="L134" s="2">
        <v>107.70000000000002</v>
      </c>
      <c r="M134" s="2">
        <v>107.70000000000002</v>
      </c>
      <c r="N134" s="2">
        <v>104.09</v>
      </c>
      <c r="O134" s="2">
        <v>104.09</v>
      </c>
      <c r="P134" s="2">
        <v>107.70000000000002</v>
      </c>
      <c r="Q134" s="2">
        <v>107.70000000000002</v>
      </c>
      <c r="R134" s="2">
        <v>108.25</v>
      </c>
      <c r="S134" s="2">
        <v>121.26</v>
      </c>
      <c r="T134" s="2">
        <v>107.70000000000002</v>
      </c>
      <c r="U134" s="2">
        <v>112.93</v>
      </c>
      <c r="V134" s="2">
        <v>108.25</v>
      </c>
      <c r="W134" s="80" t="s">
        <v>7</v>
      </c>
    </row>
    <row r="135" spans="1:23" x14ac:dyDescent="0.35">
      <c r="A135" s="79" t="s">
        <v>233</v>
      </c>
      <c r="B135" s="2">
        <v>62.52</v>
      </c>
      <c r="C135" s="2">
        <v>62.52</v>
      </c>
      <c r="D135" s="2">
        <v>70.12</v>
      </c>
      <c r="E135" s="2">
        <v>62.52</v>
      </c>
      <c r="F135" s="2">
        <v>67.61</v>
      </c>
      <c r="G135" s="2">
        <v>62.52</v>
      </c>
      <c r="H135" s="2">
        <v>62.52</v>
      </c>
      <c r="I135" s="2">
        <v>59.99</v>
      </c>
      <c r="J135" s="2">
        <v>59.99</v>
      </c>
      <c r="K135" s="2">
        <v>62.28</v>
      </c>
      <c r="L135" s="2">
        <v>62.28</v>
      </c>
      <c r="M135" s="2">
        <v>62.28</v>
      </c>
      <c r="N135" s="2">
        <v>59.99</v>
      </c>
      <c r="O135" s="2">
        <v>59.99</v>
      </c>
      <c r="P135" s="2">
        <v>62.28</v>
      </c>
      <c r="Q135" s="2">
        <v>62.28</v>
      </c>
      <c r="R135" s="2">
        <v>62.52</v>
      </c>
      <c r="S135" s="2">
        <v>70.12</v>
      </c>
      <c r="T135" s="2">
        <v>62.28</v>
      </c>
      <c r="U135" s="2">
        <v>65.22</v>
      </c>
      <c r="V135" s="2">
        <v>62.52</v>
      </c>
      <c r="W135" s="80" t="s">
        <v>41</v>
      </c>
    </row>
    <row r="136" spans="1:23" x14ac:dyDescent="0.35">
      <c r="A136" s="79" t="s">
        <v>234</v>
      </c>
      <c r="B136" s="2">
        <v>47.39</v>
      </c>
      <c r="C136" s="2">
        <v>47.39</v>
      </c>
      <c r="D136" s="2">
        <v>53.21</v>
      </c>
      <c r="E136" s="2">
        <v>47.39</v>
      </c>
      <c r="F136" s="2">
        <v>51.36</v>
      </c>
      <c r="G136" s="2">
        <v>47.39</v>
      </c>
      <c r="H136" s="2">
        <v>47.39</v>
      </c>
      <c r="I136" s="2">
        <v>45.57</v>
      </c>
      <c r="J136" s="2">
        <v>45.57</v>
      </c>
      <c r="K136" s="2">
        <v>47.26</v>
      </c>
      <c r="L136" s="2">
        <v>47.26</v>
      </c>
      <c r="M136" s="2">
        <v>47.26</v>
      </c>
      <c r="N136" s="2">
        <v>45.57</v>
      </c>
      <c r="O136" s="2">
        <v>45.57</v>
      </c>
      <c r="P136" s="2">
        <v>47.26</v>
      </c>
      <c r="Q136" s="2">
        <v>47.26</v>
      </c>
      <c r="R136" s="2">
        <v>47.39</v>
      </c>
      <c r="S136" s="2">
        <v>53.21</v>
      </c>
      <c r="T136" s="2">
        <v>47.26</v>
      </c>
      <c r="U136" s="2">
        <v>49.44</v>
      </c>
      <c r="V136" s="2">
        <v>47.39</v>
      </c>
      <c r="W136" s="80" t="s">
        <v>42</v>
      </c>
    </row>
    <row r="137" spans="1:23" x14ac:dyDescent="0.35">
      <c r="A137" s="79" t="s">
        <v>235</v>
      </c>
      <c r="B137" s="2">
        <v>75.22</v>
      </c>
      <c r="C137" s="2">
        <v>75.22</v>
      </c>
      <c r="D137" s="2">
        <v>82.989999999999981</v>
      </c>
      <c r="E137" s="2">
        <v>75.22</v>
      </c>
      <c r="F137" s="2">
        <v>80.349999999999994</v>
      </c>
      <c r="G137" s="2">
        <v>75.22</v>
      </c>
      <c r="H137" s="2">
        <v>75.22</v>
      </c>
      <c r="I137" s="2">
        <v>71.67</v>
      </c>
      <c r="J137" s="2">
        <v>71.67</v>
      </c>
      <c r="K137" s="2">
        <v>74.150000000000006</v>
      </c>
      <c r="L137" s="2">
        <v>74.150000000000006</v>
      </c>
      <c r="M137" s="2">
        <v>74.150000000000006</v>
      </c>
      <c r="N137" s="2">
        <v>71.67</v>
      </c>
      <c r="O137" s="2">
        <v>71.67</v>
      </c>
      <c r="P137" s="2">
        <v>74.150000000000006</v>
      </c>
      <c r="Q137" s="2">
        <v>74.150000000000006</v>
      </c>
      <c r="R137" s="2">
        <v>75.22</v>
      </c>
      <c r="S137" s="2">
        <v>82.989999999999981</v>
      </c>
      <c r="T137" s="2">
        <v>74.150000000000006</v>
      </c>
      <c r="U137" s="2">
        <v>78.27</v>
      </c>
      <c r="V137" s="2">
        <v>75.22</v>
      </c>
      <c r="W137" s="80" t="s">
        <v>7</v>
      </c>
    </row>
    <row r="138" spans="1:23" x14ac:dyDescent="0.35">
      <c r="A138" s="79" t="s">
        <v>236</v>
      </c>
      <c r="B138" s="2">
        <v>43.16</v>
      </c>
      <c r="C138" s="2">
        <v>43.16</v>
      </c>
      <c r="D138" s="2">
        <v>47.91</v>
      </c>
      <c r="E138" s="2">
        <v>43.16</v>
      </c>
      <c r="F138" s="2">
        <v>46.18</v>
      </c>
      <c r="G138" s="2">
        <v>43.16</v>
      </c>
      <c r="H138" s="2">
        <v>43.16</v>
      </c>
      <c r="I138" s="2">
        <v>41.2</v>
      </c>
      <c r="J138" s="2">
        <v>41.2</v>
      </c>
      <c r="K138" s="2">
        <v>42.8</v>
      </c>
      <c r="L138" s="2">
        <v>42.8</v>
      </c>
      <c r="M138" s="2">
        <v>42.8</v>
      </c>
      <c r="N138" s="2">
        <v>41.2</v>
      </c>
      <c r="O138" s="2">
        <v>41.2</v>
      </c>
      <c r="P138" s="2">
        <v>42.8</v>
      </c>
      <c r="Q138" s="2">
        <v>42.8</v>
      </c>
      <c r="R138" s="2">
        <v>43.16</v>
      </c>
      <c r="S138" s="2">
        <v>47.91</v>
      </c>
      <c r="T138" s="2">
        <v>42.8</v>
      </c>
      <c r="U138" s="2">
        <v>44.92</v>
      </c>
      <c r="V138" s="2">
        <v>43.16</v>
      </c>
      <c r="W138" s="80" t="s">
        <v>41</v>
      </c>
    </row>
    <row r="139" spans="1:23" x14ac:dyDescent="0.35">
      <c r="A139" s="79" t="s">
        <v>237</v>
      </c>
      <c r="B139" s="2">
        <v>32.64</v>
      </c>
      <c r="C139" s="2">
        <v>32.64</v>
      </c>
      <c r="D139" s="2">
        <v>36.11</v>
      </c>
      <c r="E139" s="2">
        <v>32.64</v>
      </c>
      <c r="F139" s="2">
        <v>34.83</v>
      </c>
      <c r="G139" s="2">
        <v>32.64</v>
      </c>
      <c r="H139" s="2">
        <v>32.64</v>
      </c>
      <c r="I139" s="2">
        <v>31.07</v>
      </c>
      <c r="J139" s="2">
        <v>31.07</v>
      </c>
      <c r="K139" s="2">
        <v>32.26</v>
      </c>
      <c r="L139" s="2">
        <v>32.26</v>
      </c>
      <c r="M139" s="2">
        <v>32.26</v>
      </c>
      <c r="N139" s="2">
        <v>31.07</v>
      </c>
      <c r="O139" s="2">
        <v>31.07</v>
      </c>
      <c r="P139" s="2">
        <v>32.26</v>
      </c>
      <c r="Q139" s="2">
        <v>32.26</v>
      </c>
      <c r="R139" s="2">
        <v>32.64</v>
      </c>
      <c r="S139" s="2">
        <v>36.11</v>
      </c>
      <c r="T139" s="2">
        <v>32.26</v>
      </c>
      <c r="U139" s="2">
        <v>33.97</v>
      </c>
      <c r="V139" s="2">
        <v>32.64</v>
      </c>
      <c r="W139" s="80" t="s">
        <v>42</v>
      </c>
    </row>
    <row r="140" spans="1:23" x14ac:dyDescent="0.35">
      <c r="A140" s="79" t="s">
        <v>574</v>
      </c>
      <c r="B140" s="2">
        <v>57.59</v>
      </c>
      <c r="C140" s="2">
        <v>57.59</v>
      </c>
      <c r="D140" s="2">
        <v>63.010000000000005</v>
      </c>
      <c r="E140" s="2">
        <v>57.59</v>
      </c>
      <c r="F140" s="2">
        <v>60.75</v>
      </c>
      <c r="G140" s="2">
        <v>57.59</v>
      </c>
      <c r="H140" s="2">
        <v>57.59</v>
      </c>
      <c r="I140" s="2">
        <v>54.48</v>
      </c>
      <c r="J140" s="2">
        <v>54.48</v>
      </c>
      <c r="K140" s="2">
        <v>56.610000000000007</v>
      </c>
      <c r="L140" s="2">
        <v>56.610000000000007</v>
      </c>
      <c r="M140" s="2">
        <v>56.610000000000007</v>
      </c>
      <c r="N140" s="2">
        <v>54.48</v>
      </c>
      <c r="O140" s="2">
        <v>54.48</v>
      </c>
      <c r="P140" s="2">
        <v>56.610000000000007</v>
      </c>
      <c r="Q140" s="2">
        <v>56.610000000000007</v>
      </c>
      <c r="R140" s="2">
        <v>57.59</v>
      </c>
      <c r="S140" s="2">
        <v>63.010000000000005</v>
      </c>
      <c r="T140" s="2">
        <v>56.610000000000007</v>
      </c>
      <c r="U140" s="2">
        <v>59.82</v>
      </c>
      <c r="V140" s="2">
        <v>57.59</v>
      </c>
      <c r="W140" s="80" t="s">
        <v>7</v>
      </c>
    </row>
    <row r="141" spans="1:23" x14ac:dyDescent="0.35">
      <c r="A141" s="79" t="s">
        <v>575</v>
      </c>
      <c r="B141" s="2">
        <v>32.31</v>
      </c>
      <c r="C141" s="2">
        <v>32.31</v>
      </c>
      <c r="D141" s="2">
        <v>35.380000000000003</v>
      </c>
      <c r="E141" s="2">
        <v>32.31</v>
      </c>
      <c r="F141" s="2">
        <v>34.11</v>
      </c>
      <c r="G141" s="2">
        <v>32.31</v>
      </c>
      <c r="H141" s="2">
        <v>32.31</v>
      </c>
      <c r="I141" s="2">
        <v>30.59</v>
      </c>
      <c r="J141" s="2">
        <v>30.59</v>
      </c>
      <c r="K141" s="2">
        <v>31.78</v>
      </c>
      <c r="L141" s="2">
        <v>31.78</v>
      </c>
      <c r="M141" s="2">
        <v>31.78</v>
      </c>
      <c r="N141" s="2">
        <v>30.59</v>
      </c>
      <c r="O141" s="2">
        <v>30.59</v>
      </c>
      <c r="P141" s="2">
        <v>31.78</v>
      </c>
      <c r="Q141" s="2">
        <v>31.78</v>
      </c>
      <c r="R141" s="2">
        <v>32.31</v>
      </c>
      <c r="S141" s="2">
        <v>35.380000000000003</v>
      </c>
      <c r="T141" s="2">
        <v>31.78</v>
      </c>
      <c r="U141" s="2">
        <v>33.56</v>
      </c>
      <c r="V141" s="2">
        <v>32.31</v>
      </c>
      <c r="W141" s="80" t="s">
        <v>41</v>
      </c>
    </row>
    <row r="142" spans="1:23" x14ac:dyDescent="0.35">
      <c r="A142" s="79" t="s">
        <v>576</v>
      </c>
      <c r="B142" s="2">
        <v>23.94</v>
      </c>
      <c r="C142" s="2">
        <v>23.94</v>
      </c>
      <c r="D142" s="2">
        <v>26.22</v>
      </c>
      <c r="E142" s="2">
        <v>23.94</v>
      </c>
      <c r="F142" s="2">
        <v>25.17</v>
      </c>
      <c r="G142" s="2">
        <v>23.94</v>
      </c>
      <c r="H142" s="2">
        <v>23.94</v>
      </c>
      <c r="I142" s="2">
        <v>22.58</v>
      </c>
      <c r="J142" s="2">
        <v>22.58</v>
      </c>
      <c r="K142" s="2">
        <v>23.56</v>
      </c>
      <c r="L142" s="2">
        <v>23.56</v>
      </c>
      <c r="M142" s="2">
        <v>23.56</v>
      </c>
      <c r="N142" s="2">
        <v>22.58</v>
      </c>
      <c r="O142" s="2">
        <v>22.58</v>
      </c>
      <c r="P142" s="2">
        <v>23.56</v>
      </c>
      <c r="Q142" s="2">
        <v>23.56</v>
      </c>
      <c r="R142" s="2">
        <v>23.94</v>
      </c>
      <c r="S142" s="2">
        <v>26.22</v>
      </c>
      <c r="T142" s="2">
        <v>23.56</v>
      </c>
      <c r="U142" s="2">
        <v>24.87</v>
      </c>
      <c r="V142" s="2">
        <v>23.94</v>
      </c>
      <c r="W142" s="80" t="s">
        <v>42</v>
      </c>
    </row>
    <row r="143" spans="1:23" x14ac:dyDescent="0.35">
      <c r="A143" s="79" t="s">
        <v>238</v>
      </c>
      <c r="B143" s="2">
        <v>152.69</v>
      </c>
      <c r="C143" s="2">
        <v>152.69</v>
      </c>
      <c r="D143" s="2">
        <v>172.49999999999997</v>
      </c>
      <c r="E143" s="2">
        <v>152.69</v>
      </c>
      <c r="F143" s="2">
        <v>166.68</v>
      </c>
      <c r="G143" s="2">
        <v>152.69</v>
      </c>
      <c r="H143" s="2">
        <v>152.69</v>
      </c>
      <c r="I143" s="2">
        <v>147.6</v>
      </c>
      <c r="J143" s="2">
        <v>147.6</v>
      </c>
      <c r="K143" s="2">
        <v>152.88999999999999</v>
      </c>
      <c r="L143" s="2">
        <v>152.88999999999999</v>
      </c>
      <c r="M143" s="2">
        <v>152.88999999999999</v>
      </c>
      <c r="N143" s="2">
        <v>147.6</v>
      </c>
      <c r="O143" s="2">
        <v>147.6</v>
      </c>
      <c r="P143" s="2">
        <v>152.88999999999999</v>
      </c>
      <c r="Q143" s="2">
        <v>152.88999999999999</v>
      </c>
      <c r="R143" s="2">
        <v>152.69</v>
      </c>
      <c r="S143" s="2">
        <v>172.49999999999997</v>
      </c>
      <c r="T143" s="2">
        <v>152.88999999999999</v>
      </c>
      <c r="U143" s="2">
        <v>159.55000000000001</v>
      </c>
      <c r="V143" s="2">
        <v>152.69</v>
      </c>
      <c r="W143" s="80" t="s">
        <v>7</v>
      </c>
    </row>
    <row r="144" spans="1:23" x14ac:dyDescent="0.35">
      <c r="A144" s="79" t="s">
        <v>239</v>
      </c>
      <c r="B144" s="2">
        <v>88.42</v>
      </c>
      <c r="C144" s="2">
        <v>88.42</v>
      </c>
      <c r="D144" s="2">
        <v>100.05</v>
      </c>
      <c r="E144" s="2">
        <v>88.42</v>
      </c>
      <c r="F144" s="2">
        <v>96.81</v>
      </c>
      <c r="G144" s="2">
        <v>88.42</v>
      </c>
      <c r="H144" s="2">
        <v>88.42</v>
      </c>
      <c r="I144" s="2">
        <v>85.73</v>
      </c>
      <c r="J144" s="2">
        <v>85.73</v>
      </c>
      <c r="K144" s="2">
        <v>88.68</v>
      </c>
      <c r="L144" s="2">
        <v>88.68</v>
      </c>
      <c r="M144" s="2">
        <v>88.68</v>
      </c>
      <c r="N144" s="2">
        <v>85.73</v>
      </c>
      <c r="O144" s="2">
        <v>85.73</v>
      </c>
      <c r="P144" s="2">
        <v>88.68</v>
      </c>
      <c r="Q144" s="2">
        <v>88.68</v>
      </c>
      <c r="R144" s="2">
        <v>88.42</v>
      </c>
      <c r="S144" s="2">
        <v>100.05</v>
      </c>
      <c r="T144" s="2">
        <v>88.68</v>
      </c>
      <c r="U144" s="2">
        <v>92.39</v>
      </c>
      <c r="V144" s="2">
        <v>88.42</v>
      </c>
      <c r="W144" s="80" t="s">
        <v>41</v>
      </c>
    </row>
    <row r="145" spans="1:23" x14ac:dyDescent="0.35">
      <c r="A145" s="79" t="s">
        <v>240</v>
      </c>
      <c r="B145" s="2">
        <v>65.61</v>
      </c>
      <c r="C145" s="2">
        <v>65.61</v>
      </c>
      <c r="D145" s="2">
        <v>74.28</v>
      </c>
      <c r="E145" s="2">
        <v>65.61</v>
      </c>
      <c r="F145" s="2">
        <v>71.900000000000006</v>
      </c>
      <c r="G145" s="2">
        <v>65.61</v>
      </c>
      <c r="H145" s="2">
        <v>65.61</v>
      </c>
      <c r="I145" s="2">
        <v>63.68</v>
      </c>
      <c r="J145" s="2">
        <v>63.68</v>
      </c>
      <c r="K145" s="2">
        <v>65.84</v>
      </c>
      <c r="L145" s="2">
        <v>65.84</v>
      </c>
      <c r="M145" s="2">
        <v>65.84</v>
      </c>
      <c r="N145" s="2">
        <v>63.68</v>
      </c>
      <c r="O145" s="2">
        <v>63.68</v>
      </c>
      <c r="P145" s="2">
        <v>65.84</v>
      </c>
      <c r="Q145" s="2">
        <v>65.84</v>
      </c>
      <c r="R145" s="2">
        <v>65.61</v>
      </c>
      <c r="S145" s="2">
        <v>74.28</v>
      </c>
      <c r="T145" s="2">
        <v>65.84</v>
      </c>
      <c r="U145" s="2">
        <v>68.56</v>
      </c>
      <c r="V145" s="2">
        <v>65.61</v>
      </c>
      <c r="W145" s="80" t="s">
        <v>42</v>
      </c>
    </row>
    <row r="146" spans="1:23" x14ac:dyDescent="0.35">
      <c r="A146" s="79" t="s">
        <v>241</v>
      </c>
      <c r="B146" s="2">
        <v>125.69</v>
      </c>
      <c r="C146" s="2">
        <v>125.69</v>
      </c>
      <c r="D146" s="2">
        <v>141.72</v>
      </c>
      <c r="E146" s="2">
        <v>125.69</v>
      </c>
      <c r="F146" s="2">
        <v>137.41999999999999</v>
      </c>
      <c r="G146" s="2">
        <v>125.69</v>
      </c>
      <c r="H146" s="2">
        <v>125.69</v>
      </c>
      <c r="I146" s="2">
        <v>121.6</v>
      </c>
      <c r="J146" s="2">
        <v>121.6</v>
      </c>
      <c r="K146" s="2">
        <v>125.53</v>
      </c>
      <c r="L146" s="2">
        <v>125.53</v>
      </c>
      <c r="M146" s="2">
        <v>125.53</v>
      </c>
      <c r="N146" s="2">
        <v>121.6</v>
      </c>
      <c r="O146" s="2">
        <v>121.6</v>
      </c>
      <c r="P146" s="2">
        <v>125.53</v>
      </c>
      <c r="Q146" s="2">
        <v>125.53</v>
      </c>
      <c r="R146" s="2">
        <v>125.69</v>
      </c>
      <c r="S146" s="2">
        <v>141.72</v>
      </c>
      <c r="T146" s="2">
        <v>125.53</v>
      </c>
      <c r="U146" s="2">
        <v>131.27999999999997</v>
      </c>
      <c r="V146" s="2">
        <v>125.69</v>
      </c>
      <c r="W146" s="80" t="s">
        <v>7</v>
      </c>
    </row>
    <row r="147" spans="1:23" x14ac:dyDescent="0.35">
      <c r="A147" s="79" t="s">
        <v>242</v>
      </c>
      <c r="B147" s="2">
        <v>72.83</v>
      </c>
      <c r="C147" s="2">
        <v>72.83</v>
      </c>
      <c r="D147" s="2">
        <v>82.2</v>
      </c>
      <c r="E147" s="2">
        <v>72.83</v>
      </c>
      <c r="F147" s="2">
        <v>79.44</v>
      </c>
      <c r="G147" s="2">
        <v>72.83</v>
      </c>
      <c r="H147" s="2">
        <v>72.83</v>
      </c>
      <c r="I147" s="2">
        <v>70.31</v>
      </c>
      <c r="J147" s="2">
        <v>70.31</v>
      </c>
      <c r="K147" s="2">
        <v>72.819999999999993</v>
      </c>
      <c r="L147" s="2">
        <v>72.819999999999993</v>
      </c>
      <c r="M147" s="2">
        <v>72.819999999999993</v>
      </c>
      <c r="N147" s="2">
        <v>70.31</v>
      </c>
      <c r="O147" s="2">
        <v>70.31</v>
      </c>
      <c r="P147" s="2">
        <v>72.819999999999993</v>
      </c>
      <c r="Q147" s="2">
        <v>72.819999999999993</v>
      </c>
      <c r="R147" s="2">
        <v>72.83</v>
      </c>
      <c r="S147" s="2">
        <v>82.2</v>
      </c>
      <c r="T147" s="2">
        <v>72.819999999999993</v>
      </c>
      <c r="U147" s="2">
        <v>76.069999999999993</v>
      </c>
      <c r="V147" s="2">
        <v>72.83</v>
      </c>
      <c r="W147" s="80" t="s">
        <v>41</v>
      </c>
    </row>
    <row r="148" spans="1:23" x14ac:dyDescent="0.35">
      <c r="A148" s="79" t="s">
        <v>243</v>
      </c>
      <c r="B148" s="2">
        <v>54.26</v>
      </c>
      <c r="C148" s="2">
        <v>54.26</v>
      </c>
      <c r="D148" s="2">
        <v>61.04</v>
      </c>
      <c r="E148" s="2">
        <v>54.26</v>
      </c>
      <c r="F148" s="2">
        <v>59.27</v>
      </c>
      <c r="G148" s="2">
        <v>54.26</v>
      </c>
      <c r="H148" s="2">
        <v>54.26</v>
      </c>
      <c r="I148" s="2">
        <v>52.44</v>
      </c>
      <c r="J148" s="2">
        <v>52.44</v>
      </c>
      <c r="K148" s="2">
        <v>54.08</v>
      </c>
      <c r="L148" s="2">
        <v>54.08</v>
      </c>
      <c r="M148" s="2">
        <v>54.08</v>
      </c>
      <c r="N148" s="2">
        <v>52.44</v>
      </c>
      <c r="O148" s="2">
        <v>52.44</v>
      </c>
      <c r="P148" s="2">
        <v>54.08</v>
      </c>
      <c r="Q148" s="2">
        <v>54.08</v>
      </c>
      <c r="R148" s="2">
        <v>54.26</v>
      </c>
      <c r="S148" s="2">
        <v>61.04</v>
      </c>
      <c r="T148" s="2">
        <v>54.08</v>
      </c>
      <c r="U148" s="2">
        <v>56.68</v>
      </c>
      <c r="V148" s="2">
        <v>54.26</v>
      </c>
      <c r="W148" s="80" t="s">
        <v>42</v>
      </c>
    </row>
    <row r="149" spans="1:23" x14ac:dyDescent="0.35">
      <c r="A149" s="79" t="s">
        <v>244</v>
      </c>
      <c r="B149" s="2">
        <v>165.36</v>
      </c>
      <c r="C149" s="2">
        <v>165.36</v>
      </c>
      <c r="D149" s="2">
        <v>186.51</v>
      </c>
      <c r="E149" s="2">
        <v>165.36</v>
      </c>
      <c r="F149" s="2">
        <v>180.31</v>
      </c>
      <c r="G149" s="2">
        <v>165.36</v>
      </c>
      <c r="H149" s="2">
        <v>165.36</v>
      </c>
      <c r="I149" s="2">
        <v>160.16999999999999</v>
      </c>
      <c r="J149" s="2">
        <v>160.16999999999999</v>
      </c>
      <c r="K149" s="2">
        <v>165.81</v>
      </c>
      <c r="L149" s="2">
        <v>165.81</v>
      </c>
      <c r="M149" s="2">
        <v>165.81</v>
      </c>
      <c r="N149" s="2">
        <v>160.16999999999999</v>
      </c>
      <c r="O149" s="2">
        <v>160.16999999999999</v>
      </c>
      <c r="P149" s="2">
        <v>165.81</v>
      </c>
      <c r="Q149" s="2">
        <v>165.81</v>
      </c>
      <c r="R149" s="2">
        <v>165.36</v>
      </c>
      <c r="S149" s="2">
        <v>186.51</v>
      </c>
      <c r="T149" s="2">
        <v>165.81</v>
      </c>
      <c r="U149" s="2">
        <v>172.88</v>
      </c>
      <c r="V149" s="2">
        <v>165.36</v>
      </c>
      <c r="W149" s="80" t="s">
        <v>7</v>
      </c>
    </row>
    <row r="150" spans="1:23" x14ac:dyDescent="0.35">
      <c r="A150" s="79" t="s">
        <v>245</v>
      </c>
      <c r="B150" s="2">
        <v>95.76</v>
      </c>
      <c r="C150" s="2">
        <v>95.76</v>
      </c>
      <c r="D150" s="2">
        <v>108.18</v>
      </c>
      <c r="E150" s="2">
        <v>95.76</v>
      </c>
      <c r="F150" s="2">
        <v>104.73</v>
      </c>
      <c r="G150" s="2">
        <v>95.76</v>
      </c>
      <c r="H150" s="2">
        <v>95.76</v>
      </c>
      <c r="I150" s="2">
        <v>93.03</v>
      </c>
      <c r="J150" s="2">
        <v>93.03</v>
      </c>
      <c r="K150" s="2">
        <v>96.16</v>
      </c>
      <c r="L150" s="2">
        <v>96.16</v>
      </c>
      <c r="M150" s="2">
        <v>96.16</v>
      </c>
      <c r="N150" s="2">
        <v>93.03</v>
      </c>
      <c r="O150" s="2">
        <v>93.03</v>
      </c>
      <c r="P150" s="2">
        <v>96.16</v>
      </c>
      <c r="Q150" s="2">
        <v>96.16</v>
      </c>
      <c r="R150" s="2">
        <v>95.76</v>
      </c>
      <c r="S150" s="2">
        <v>108.18</v>
      </c>
      <c r="T150" s="2">
        <v>96.16</v>
      </c>
      <c r="U150" s="2">
        <v>100.12</v>
      </c>
      <c r="V150" s="2">
        <v>95.76</v>
      </c>
      <c r="W150" s="80" t="s">
        <v>41</v>
      </c>
    </row>
    <row r="151" spans="1:23" x14ac:dyDescent="0.35">
      <c r="A151" s="79" t="s">
        <v>246</v>
      </c>
      <c r="B151" s="2">
        <v>71.06</v>
      </c>
      <c r="C151" s="2">
        <v>71.06</v>
      </c>
      <c r="D151" s="2">
        <v>80.31</v>
      </c>
      <c r="E151" s="2">
        <v>71.06</v>
      </c>
      <c r="F151" s="2">
        <v>77.790000000000006</v>
      </c>
      <c r="G151" s="2">
        <v>71.06</v>
      </c>
      <c r="H151" s="2">
        <v>71.06</v>
      </c>
      <c r="I151" s="2">
        <v>69.099999999999994</v>
      </c>
      <c r="J151" s="2">
        <v>69.099999999999994</v>
      </c>
      <c r="K151" s="2">
        <v>71.400000000000006</v>
      </c>
      <c r="L151" s="2">
        <v>71.400000000000006</v>
      </c>
      <c r="M151" s="2">
        <v>71.400000000000006</v>
      </c>
      <c r="N151" s="2">
        <v>69.099999999999994</v>
      </c>
      <c r="O151" s="2">
        <v>69.099999999999994</v>
      </c>
      <c r="P151" s="2">
        <v>71.400000000000006</v>
      </c>
      <c r="Q151" s="2">
        <v>71.400000000000006</v>
      </c>
      <c r="R151" s="2">
        <v>71.06</v>
      </c>
      <c r="S151" s="2">
        <v>80.31</v>
      </c>
      <c r="T151" s="2">
        <v>71.400000000000006</v>
      </c>
      <c r="U151" s="2">
        <v>74.290000000000006</v>
      </c>
      <c r="V151" s="2">
        <v>71.06</v>
      </c>
      <c r="W151" s="80" t="s">
        <v>42</v>
      </c>
    </row>
    <row r="152" spans="1:23" x14ac:dyDescent="0.35">
      <c r="A152" s="79" t="s">
        <v>247</v>
      </c>
      <c r="B152" s="2">
        <v>82.910000000000011</v>
      </c>
      <c r="C152" s="2">
        <v>82.910000000000011</v>
      </c>
      <c r="D152" s="2">
        <v>91.050000000000011</v>
      </c>
      <c r="E152" s="2">
        <v>82.910000000000011</v>
      </c>
      <c r="F152" s="2">
        <v>87.439999999999984</v>
      </c>
      <c r="G152" s="2">
        <v>82.910000000000011</v>
      </c>
      <c r="H152" s="2">
        <v>82.910000000000011</v>
      </c>
      <c r="I152" s="2">
        <v>78.429999999999993</v>
      </c>
      <c r="J152" s="2">
        <v>78.429999999999993</v>
      </c>
      <c r="K152" s="2">
        <v>81.77000000000001</v>
      </c>
      <c r="L152" s="2">
        <v>81.77000000000001</v>
      </c>
      <c r="M152" s="2">
        <v>81.77000000000001</v>
      </c>
      <c r="N152" s="2">
        <v>78.429999999999993</v>
      </c>
      <c r="O152" s="2">
        <v>78.429999999999993</v>
      </c>
      <c r="P152" s="2">
        <v>81.77000000000001</v>
      </c>
      <c r="Q152" s="2">
        <v>81.77000000000001</v>
      </c>
      <c r="R152" s="2">
        <v>82.910000000000011</v>
      </c>
      <c r="S152" s="2">
        <v>91.050000000000011</v>
      </c>
      <c r="T152" s="2">
        <v>81.77000000000001</v>
      </c>
      <c r="U152" s="2">
        <v>86.09</v>
      </c>
      <c r="V152" s="2">
        <v>82.910000000000011</v>
      </c>
      <c r="W152" s="80" t="s">
        <v>7</v>
      </c>
    </row>
    <row r="153" spans="1:23" x14ac:dyDescent="0.35">
      <c r="A153" s="79" t="s">
        <v>248</v>
      </c>
      <c r="B153" s="2">
        <v>48.02</v>
      </c>
      <c r="C153" s="2">
        <v>48.02</v>
      </c>
      <c r="D153" s="2">
        <v>52.8</v>
      </c>
      <c r="E153" s="2">
        <v>48.02</v>
      </c>
      <c r="F153" s="2">
        <v>50.78</v>
      </c>
      <c r="G153" s="2">
        <v>48.02</v>
      </c>
      <c r="H153" s="2">
        <v>48.02</v>
      </c>
      <c r="I153" s="2">
        <v>45.55</v>
      </c>
      <c r="J153" s="2">
        <v>45.55</v>
      </c>
      <c r="K153" s="2">
        <v>47.42</v>
      </c>
      <c r="L153" s="2">
        <v>47.42</v>
      </c>
      <c r="M153" s="2">
        <v>47.42</v>
      </c>
      <c r="N153" s="2">
        <v>45.55</v>
      </c>
      <c r="O153" s="2">
        <v>45.55</v>
      </c>
      <c r="P153" s="2">
        <v>47.42</v>
      </c>
      <c r="Q153" s="2">
        <v>47.42</v>
      </c>
      <c r="R153" s="2">
        <v>48.02</v>
      </c>
      <c r="S153" s="2">
        <v>52.8</v>
      </c>
      <c r="T153" s="2">
        <v>47.42</v>
      </c>
      <c r="U153" s="2">
        <v>49.86</v>
      </c>
      <c r="V153" s="2">
        <v>48.02</v>
      </c>
      <c r="W153" s="80" t="s">
        <v>41</v>
      </c>
    </row>
    <row r="154" spans="1:23" x14ac:dyDescent="0.35">
      <c r="A154" s="79" t="s">
        <v>249</v>
      </c>
      <c r="B154" s="2">
        <v>35.630000000000003</v>
      </c>
      <c r="C154" s="2">
        <v>35.630000000000003</v>
      </c>
      <c r="D154" s="2">
        <v>39.200000000000003</v>
      </c>
      <c r="E154" s="2">
        <v>35.630000000000003</v>
      </c>
      <c r="F154" s="2">
        <v>37.72</v>
      </c>
      <c r="G154" s="2">
        <v>35.630000000000003</v>
      </c>
      <c r="H154" s="2">
        <v>35.630000000000003</v>
      </c>
      <c r="I154" s="2">
        <v>33.83</v>
      </c>
      <c r="J154" s="2">
        <v>33.83</v>
      </c>
      <c r="K154" s="2">
        <v>35.21</v>
      </c>
      <c r="L154" s="2">
        <v>35.21</v>
      </c>
      <c r="M154" s="2">
        <v>35.21</v>
      </c>
      <c r="N154" s="2">
        <v>33.83</v>
      </c>
      <c r="O154" s="2">
        <v>33.83</v>
      </c>
      <c r="P154" s="2">
        <v>35.21</v>
      </c>
      <c r="Q154" s="2">
        <v>35.21</v>
      </c>
      <c r="R154" s="2">
        <v>35.630000000000003</v>
      </c>
      <c r="S154" s="2">
        <v>39.200000000000003</v>
      </c>
      <c r="T154" s="2">
        <v>35.21</v>
      </c>
      <c r="U154" s="2">
        <v>37</v>
      </c>
      <c r="V154" s="2">
        <v>35.630000000000003</v>
      </c>
      <c r="W154" s="80" t="s">
        <v>42</v>
      </c>
    </row>
    <row r="155" spans="1:23" x14ac:dyDescent="0.35">
      <c r="A155" s="79" t="s">
        <v>250</v>
      </c>
      <c r="B155" s="2">
        <v>168.08999999999997</v>
      </c>
      <c r="C155" s="2">
        <v>168.08999999999997</v>
      </c>
      <c r="D155" s="2">
        <v>189.51</v>
      </c>
      <c r="E155" s="2">
        <v>168.08999999999997</v>
      </c>
      <c r="F155" s="2">
        <v>183.23000000000002</v>
      </c>
      <c r="G155" s="2">
        <v>168.08999999999997</v>
      </c>
      <c r="H155" s="2">
        <v>168.08999999999997</v>
      </c>
      <c r="I155" s="2">
        <v>162.77000000000001</v>
      </c>
      <c r="J155" s="2">
        <v>162.77000000000001</v>
      </c>
      <c r="K155" s="2">
        <v>168.48999999999998</v>
      </c>
      <c r="L155" s="2">
        <v>168.48999999999998</v>
      </c>
      <c r="M155" s="2">
        <v>168.48999999999998</v>
      </c>
      <c r="N155" s="2">
        <v>162.77000000000001</v>
      </c>
      <c r="O155" s="2">
        <v>162.77000000000001</v>
      </c>
      <c r="P155" s="2">
        <v>168.48999999999998</v>
      </c>
      <c r="Q155" s="2">
        <v>168.48999999999998</v>
      </c>
      <c r="R155" s="2">
        <v>168.08999999999997</v>
      </c>
      <c r="S155" s="2">
        <v>189.51</v>
      </c>
      <c r="T155" s="2">
        <v>168.48999999999998</v>
      </c>
      <c r="U155" s="2">
        <v>175.64999999999998</v>
      </c>
      <c r="V155" s="2">
        <v>168.08999999999997</v>
      </c>
      <c r="W155" s="80" t="s">
        <v>7</v>
      </c>
    </row>
    <row r="156" spans="1:23" x14ac:dyDescent="0.35">
      <c r="A156" s="79" t="s">
        <v>251</v>
      </c>
      <c r="B156" s="2">
        <v>97.34</v>
      </c>
      <c r="C156" s="2">
        <v>97.34</v>
      </c>
      <c r="D156" s="2">
        <v>109.91</v>
      </c>
      <c r="E156" s="2">
        <v>97.34</v>
      </c>
      <c r="F156" s="2">
        <v>106.42</v>
      </c>
      <c r="G156" s="2">
        <v>97.34</v>
      </c>
      <c r="H156" s="2">
        <v>97.34</v>
      </c>
      <c r="I156" s="2">
        <v>94.55</v>
      </c>
      <c r="J156" s="2">
        <v>94.55</v>
      </c>
      <c r="K156" s="2">
        <v>97.72</v>
      </c>
      <c r="L156" s="2">
        <v>97.72</v>
      </c>
      <c r="M156" s="2">
        <v>97.72</v>
      </c>
      <c r="N156" s="2">
        <v>94.55</v>
      </c>
      <c r="O156" s="2">
        <v>94.55</v>
      </c>
      <c r="P156" s="2">
        <v>97.72</v>
      </c>
      <c r="Q156" s="2">
        <v>97.72</v>
      </c>
      <c r="R156" s="2">
        <v>97.34</v>
      </c>
      <c r="S156" s="2">
        <v>109.91</v>
      </c>
      <c r="T156" s="2">
        <v>97.72</v>
      </c>
      <c r="U156" s="2">
        <v>101.72</v>
      </c>
      <c r="V156" s="2">
        <v>97.34</v>
      </c>
      <c r="W156" s="80" t="s">
        <v>41</v>
      </c>
    </row>
    <row r="157" spans="1:23" x14ac:dyDescent="0.35">
      <c r="A157" s="79" t="s">
        <v>252</v>
      </c>
      <c r="B157" s="2">
        <v>72.23</v>
      </c>
      <c r="C157" s="2">
        <v>72.23</v>
      </c>
      <c r="D157" s="2">
        <v>81.599999999999994</v>
      </c>
      <c r="E157" s="2">
        <v>72.23</v>
      </c>
      <c r="F157" s="2">
        <v>79.040000000000006</v>
      </c>
      <c r="G157" s="2">
        <v>72.23</v>
      </c>
      <c r="H157" s="2">
        <v>72.23</v>
      </c>
      <c r="I157" s="2">
        <v>70.22</v>
      </c>
      <c r="J157" s="2">
        <v>70.22</v>
      </c>
      <c r="K157" s="2">
        <v>72.55</v>
      </c>
      <c r="L157" s="2">
        <v>72.55</v>
      </c>
      <c r="M157" s="2">
        <v>72.55</v>
      </c>
      <c r="N157" s="2">
        <v>70.22</v>
      </c>
      <c r="O157" s="2">
        <v>70.22</v>
      </c>
      <c r="P157" s="2">
        <v>72.55</v>
      </c>
      <c r="Q157" s="2">
        <v>72.55</v>
      </c>
      <c r="R157" s="2">
        <v>72.23</v>
      </c>
      <c r="S157" s="2">
        <v>81.599999999999994</v>
      </c>
      <c r="T157" s="2">
        <v>72.55</v>
      </c>
      <c r="U157" s="2">
        <v>75.48</v>
      </c>
      <c r="V157" s="2">
        <v>72.23</v>
      </c>
      <c r="W157" s="80" t="s">
        <v>42</v>
      </c>
    </row>
    <row r="158" spans="1:23" x14ac:dyDescent="0.35">
      <c r="A158" s="79" t="s">
        <v>253</v>
      </c>
      <c r="B158" s="2">
        <v>112.83000000000001</v>
      </c>
      <c r="C158" s="2">
        <v>112.83000000000001</v>
      </c>
      <c r="D158" s="2">
        <v>126.5</v>
      </c>
      <c r="E158" s="2">
        <v>112.83000000000001</v>
      </c>
      <c r="F158" s="2">
        <v>122.54999999999998</v>
      </c>
      <c r="G158" s="2">
        <v>112.83000000000001</v>
      </c>
      <c r="H158" s="2">
        <v>112.83000000000001</v>
      </c>
      <c r="I158" s="2">
        <v>108.74999999999999</v>
      </c>
      <c r="J158" s="2">
        <v>108.74999999999999</v>
      </c>
      <c r="K158" s="2">
        <v>112.39999999999999</v>
      </c>
      <c r="L158" s="2">
        <v>112.39999999999999</v>
      </c>
      <c r="M158" s="2">
        <v>112.39999999999999</v>
      </c>
      <c r="N158" s="2">
        <v>108.74999999999999</v>
      </c>
      <c r="O158" s="2">
        <v>108.74999999999999</v>
      </c>
      <c r="P158" s="2">
        <v>112.39999999999999</v>
      </c>
      <c r="Q158" s="2">
        <v>112.39999999999999</v>
      </c>
      <c r="R158" s="2">
        <v>112.83000000000001</v>
      </c>
      <c r="S158" s="2">
        <v>126.5</v>
      </c>
      <c r="T158" s="2">
        <v>112.39999999999999</v>
      </c>
      <c r="U158" s="2">
        <v>117.72</v>
      </c>
      <c r="V158" s="2">
        <v>112.83000000000001</v>
      </c>
      <c r="W158" s="80" t="s">
        <v>7</v>
      </c>
    </row>
    <row r="159" spans="1:23" x14ac:dyDescent="0.35">
      <c r="A159" s="79" t="s">
        <v>254</v>
      </c>
      <c r="B159" s="2">
        <v>65.37</v>
      </c>
      <c r="C159" s="2">
        <v>65.37</v>
      </c>
      <c r="D159" s="2">
        <v>73.38</v>
      </c>
      <c r="E159" s="2">
        <v>65.37</v>
      </c>
      <c r="F159" s="2">
        <v>70.849999999999994</v>
      </c>
      <c r="G159" s="2">
        <v>65.37</v>
      </c>
      <c r="H159" s="2">
        <v>65.37</v>
      </c>
      <c r="I159" s="2">
        <v>62.88</v>
      </c>
      <c r="J159" s="2">
        <v>62.88</v>
      </c>
      <c r="K159" s="2">
        <v>65.2</v>
      </c>
      <c r="L159" s="2">
        <v>65.2</v>
      </c>
      <c r="M159" s="2">
        <v>65.2</v>
      </c>
      <c r="N159" s="2">
        <v>62.88</v>
      </c>
      <c r="O159" s="2">
        <v>62.88</v>
      </c>
      <c r="P159" s="2">
        <v>65.2</v>
      </c>
      <c r="Q159" s="2">
        <v>65.2</v>
      </c>
      <c r="R159" s="2">
        <v>65.37</v>
      </c>
      <c r="S159" s="2">
        <v>73.38</v>
      </c>
      <c r="T159" s="2">
        <v>65.2</v>
      </c>
      <c r="U159" s="2">
        <v>68.2</v>
      </c>
      <c r="V159" s="2">
        <v>65.37</v>
      </c>
      <c r="W159" s="80" t="s">
        <v>41</v>
      </c>
    </row>
    <row r="160" spans="1:23" x14ac:dyDescent="0.35">
      <c r="A160" s="79" t="s">
        <v>255</v>
      </c>
      <c r="B160" s="2">
        <v>48.7</v>
      </c>
      <c r="C160" s="2">
        <v>48.7</v>
      </c>
      <c r="D160" s="2">
        <v>54.5</v>
      </c>
      <c r="E160" s="2">
        <v>48.7</v>
      </c>
      <c r="F160" s="2">
        <v>52.85</v>
      </c>
      <c r="G160" s="2">
        <v>48.7</v>
      </c>
      <c r="H160" s="2">
        <v>48.7</v>
      </c>
      <c r="I160" s="2">
        <v>46.9</v>
      </c>
      <c r="J160" s="2">
        <v>46.9</v>
      </c>
      <c r="K160" s="2">
        <v>48.42</v>
      </c>
      <c r="L160" s="2">
        <v>48.42</v>
      </c>
      <c r="M160" s="2">
        <v>48.42</v>
      </c>
      <c r="N160" s="2">
        <v>46.9</v>
      </c>
      <c r="O160" s="2">
        <v>46.9</v>
      </c>
      <c r="P160" s="2">
        <v>48.42</v>
      </c>
      <c r="Q160" s="2">
        <v>48.42</v>
      </c>
      <c r="R160" s="2">
        <v>48.7</v>
      </c>
      <c r="S160" s="2">
        <v>54.5</v>
      </c>
      <c r="T160" s="2">
        <v>48.42</v>
      </c>
      <c r="U160" s="2">
        <v>50.81</v>
      </c>
      <c r="V160" s="2">
        <v>48.7</v>
      </c>
      <c r="W160" s="80" t="s">
        <v>42</v>
      </c>
    </row>
    <row r="161" spans="1:23" x14ac:dyDescent="0.35">
      <c r="A161" s="79" t="s">
        <v>577</v>
      </c>
      <c r="B161" s="2">
        <v>123.52000000000001</v>
      </c>
      <c r="C161" s="2">
        <v>123.52000000000001</v>
      </c>
      <c r="D161" s="2">
        <v>138.65000000000003</v>
      </c>
      <c r="E161" s="2">
        <v>123.52000000000001</v>
      </c>
      <c r="F161" s="2">
        <v>133.75</v>
      </c>
      <c r="G161" s="2">
        <v>123.52000000000001</v>
      </c>
      <c r="H161" s="2">
        <v>123.52000000000001</v>
      </c>
      <c r="I161" s="2">
        <v>118.67999999999998</v>
      </c>
      <c r="J161" s="2">
        <v>118.67999999999998</v>
      </c>
      <c r="K161" s="2">
        <v>123.15</v>
      </c>
      <c r="L161" s="2">
        <v>123.15</v>
      </c>
      <c r="M161" s="2">
        <v>123.15</v>
      </c>
      <c r="N161" s="2">
        <v>118.67999999999998</v>
      </c>
      <c r="O161" s="2">
        <v>118.67999999999998</v>
      </c>
      <c r="P161" s="2">
        <v>123.15</v>
      </c>
      <c r="Q161" s="2">
        <v>123.15</v>
      </c>
      <c r="R161" s="2">
        <v>123.52000000000001</v>
      </c>
      <c r="S161" s="2">
        <v>138.65000000000003</v>
      </c>
      <c r="T161" s="2">
        <v>123.15</v>
      </c>
      <c r="U161" s="2">
        <v>128.83000000000001</v>
      </c>
      <c r="V161" s="2">
        <v>123.52000000000001</v>
      </c>
      <c r="W161" s="80" t="s">
        <v>7</v>
      </c>
    </row>
    <row r="162" spans="1:23" x14ac:dyDescent="0.35">
      <c r="A162" s="79" t="s">
        <v>578</v>
      </c>
      <c r="B162" s="2">
        <v>71.540000000000006</v>
      </c>
      <c r="C162" s="2">
        <v>71.540000000000006</v>
      </c>
      <c r="D162" s="2">
        <v>80.41</v>
      </c>
      <c r="E162" s="2">
        <v>71.540000000000006</v>
      </c>
      <c r="F162" s="2">
        <v>77.680000000000007</v>
      </c>
      <c r="G162" s="2">
        <v>71.540000000000006</v>
      </c>
      <c r="H162" s="2">
        <v>71.540000000000006</v>
      </c>
      <c r="I162" s="2">
        <v>68.930000000000007</v>
      </c>
      <c r="J162" s="2">
        <v>68.930000000000007</v>
      </c>
      <c r="K162" s="2">
        <v>71.42</v>
      </c>
      <c r="L162" s="2">
        <v>71.42</v>
      </c>
      <c r="M162" s="2">
        <v>71.42</v>
      </c>
      <c r="N162" s="2">
        <v>68.930000000000007</v>
      </c>
      <c r="O162" s="2">
        <v>68.930000000000007</v>
      </c>
      <c r="P162" s="2">
        <v>71.42</v>
      </c>
      <c r="Q162" s="2">
        <v>71.42</v>
      </c>
      <c r="R162" s="2">
        <v>71.540000000000006</v>
      </c>
      <c r="S162" s="2">
        <v>80.41</v>
      </c>
      <c r="T162" s="2">
        <v>71.42</v>
      </c>
      <c r="U162" s="2">
        <v>74.61</v>
      </c>
      <c r="V162" s="2">
        <v>71.540000000000006</v>
      </c>
      <c r="W162" s="80" t="s">
        <v>41</v>
      </c>
    </row>
    <row r="163" spans="1:23" x14ac:dyDescent="0.35">
      <c r="A163" s="79" t="s">
        <v>579</v>
      </c>
      <c r="B163" s="2">
        <v>53.08</v>
      </c>
      <c r="C163" s="2">
        <v>53.08</v>
      </c>
      <c r="D163" s="2">
        <v>59.7</v>
      </c>
      <c r="E163" s="2">
        <v>53.08</v>
      </c>
      <c r="F163" s="2">
        <v>57.7</v>
      </c>
      <c r="G163" s="2">
        <v>53.08</v>
      </c>
      <c r="H163" s="2">
        <v>53.08</v>
      </c>
      <c r="I163" s="2">
        <v>51.2</v>
      </c>
      <c r="J163" s="2">
        <v>51.2</v>
      </c>
      <c r="K163" s="2">
        <v>53.03</v>
      </c>
      <c r="L163" s="2">
        <v>53.03</v>
      </c>
      <c r="M163" s="2">
        <v>53.03</v>
      </c>
      <c r="N163" s="2">
        <v>51.2</v>
      </c>
      <c r="O163" s="2">
        <v>51.2</v>
      </c>
      <c r="P163" s="2">
        <v>53.03</v>
      </c>
      <c r="Q163" s="2">
        <v>53.03</v>
      </c>
      <c r="R163" s="2">
        <v>53.08</v>
      </c>
      <c r="S163" s="2">
        <v>59.7</v>
      </c>
      <c r="T163" s="2">
        <v>53.03</v>
      </c>
      <c r="U163" s="2">
        <v>55.36</v>
      </c>
      <c r="V163" s="2">
        <v>53.08</v>
      </c>
      <c r="W163" s="80" t="s">
        <v>42</v>
      </c>
    </row>
    <row r="164" spans="1:23" x14ac:dyDescent="0.35">
      <c r="A164" s="79" t="s">
        <v>256</v>
      </c>
      <c r="B164" s="2">
        <v>110.97999999999999</v>
      </c>
      <c r="C164" s="2">
        <v>110.97999999999999</v>
      </c>
      <c r="D164" s="2">
        <v>123.94</v>
      </c>
      <c r="E164" s="2">
        <v>110.97999999999999</v>
      </c>
      <c r="F164" s="2">
        <v>119.43999999999998</v>
      </c>
      <c r="G164" s="2">
        <v>110.97999999999999</v>
      </c>
      <c r="H164" s="2">
        <v>110.97999999999999</v>
      </c>
      <c r="I164" s="2">
        <v>106.27999999999999</v>
      </c>
      <c r="J164" s="2">
        <v>106.27999999999999</v>
      </c>
      <c r="K164" s="2">
        <v>110.41</v>
      </c>
      <c r="L164" s="2">
        <v>110.41</v>
      </c>
      <c r="M164" s="2">
        <v>110.41</v>
      </c>
      <c r="N164" s="2">
        <v>106.27999999999999</v>
      </c>
      <c r="O164" s="2">
        <v>106.27999999999999</v>
      </c>
      <c r="P164" s="2">
        <v>110.41</v>
      </c>
      <c r="Q164" s="2">
        <v>110.41</v>
      </c>
      <c r="R164" s="2">
        <v>110.97999999999999</v>
      </c>
      <c r="S164" s="2">
        <v>123.94</v>
      </c>
      <c r="T164" s="2">
        <v>110.41</v>
      </c>
      <c r="U164" s="2">
        <v>115.66</v>
      </c>
      <c r="V164" s="2">
        <v>110.97999999999999</v>
      </c>
      <c r="W164" s="80" t="s">
        <v>7</v>
      </c>
    </row>
    <row r="165" spans="1:23" x14ac:dyDescent="0.35">
      <c r="A165" s="79" t="s">
        <v>257</v>
      </c>
      <c r="B165" s="2">
        <v>64.27</v>
      </c>
      <c r="C165" s="2">
        <v>64.27</v>
      </c>
      <c r="D165" s="2">
        <v>71.88</v>
      </c>
      <c r="E165" s="2">
        <v>64.27</v>
      </c>
      <c r="F165" s="2">
        <v>69.38</v>
      </c>
      <c r="G165" s="2">
        <v>64.27</v>
      </c>
      <c r="H165" s="2">
        <v>64.27</v>
      </c>
      <c r="I165" s="2">
        <v>61.73</v>
      </c>
      <c r="J165" s="2">
        <v>61.73</v>
      </c>
      <c r="K165" s="2">
        <v>64.03</v>
      </c>
      <c r="L165" s="2">
        <v>64.03</v>
      </c>
      <c r="M165" s="2">
        <v>64.03</v>
      </c>
      <c r="N165" s="2">
        <v>61.73</v>
      </c>
      <c r="O165" s="2">
        <v>61.73</v>
      </c>
      <c r="P165" s="2">
        <v>64.03</v>
      </c>
      <c r="Q165" s="2">
        <v>64.03</v>
      </c>
      <c r="R165" s="2">
        <v>64.27</v>
      </c>
      <c r="S165" s="2">
        <v>71.88</v>
      </c>
      <c r="T165" s="2">
        <v>64.03</v>
      </c>
      <c r="U165" s="2">
        <v>66.98</v>
      </c>
      <c r="V165" s="2">
        <v>64.27</v>
      </c>
      <c r="W165" s="80" t="s">
        <v>41</v>
      </c>
    </row>
    <row r="166" spans="1:23" x14ac:dyDescent="0.35">
      <c r="A166" s="79" t="s">
        <v>258</v>
      </c>
      <c r="B166" s="2">
        <v>47.69</v>
      </c>
      <c r="C166" s="2">
        <v>47.69</v>
      </c>
      <c r="D166" s="2">
        <v>53.37</v>
      </c>
      <c r="E166" s="2">
        <v>47.69</v>
      </c>
      <c r="F166" s="2">
        <v>51.53</v>
      </c>
      <c r="G166" s="2">
        <v>47.69</v>
      </c>
      <c r="H166" s="2">
        <v>47.69</v>
      </c>
      <c r="I166" s="2">
        <v>45.84</v>
      </c>
      <c r="J166" s="2">
        <v>45.84</v>
      </c>
      <c r="K166" s="2">
        <v>47.54</v>
      </c>
      <c r="L166" s="2">
        <v>47.54</v>
      </c>
      <c r="M166" s="2">
        <v>47.54</v>
      </c>
      <c r="N166" s="2">
        <v>45.84</v>
      </c>
      <c r="O166" s="2">
        <v>45.84</v>
      </c>
      <c r="P166" s="2">
        <v>47.54</v>
      </c>
      <c r="Q166" s="2">
        <v>47.54</v>
      </c>
      <c r="R166" s="2">
        <v>47.69</v>
      </c>
      <c r="S166" s="2">
        <v>53.37</v>
      </c>
      <c r="T166" s="2">
        <v>47.54</v>
      </c>
      <c r="U166" s="2">
        <v>49.7</v>
      </c>
      <c r="V166" s="2">
        <v>47.69</v>
      </c>
      <c r="W166" s="80" t="s">
        <v>42</v>
      </c>
    </row>
    <row r="167" spans="1:23" x14ac:dyDescent="0.35">
      <c r="A167" s="79" t="s">
        <v>259</v>
      </c>
      <c r="B167" s="2">
        <v>154.63</v>
      </c>
      <c r="C167" s="2">
        <v>154.63</v>
      </c>
      <c r="D167" s="2">
        <v>174.63</v>
      </c>
      <c r="E167" s="2">
        <v>154.63</v>
      </c>
      <c r="F167" s="2">
        <v>168.74</v>
      </c>
      <c r="G167" s="2">
        <v>154.63</v>
      </c>
      <c r="H167" s="2">
        <v>154.63</v>
      </c>
      <c r="I167" s="2">
        <v>149.51999999999998</v>
      </c>
      <c r="J167" s="2">
        <v>149.51999999999998</v>
      </c>
      <c r="K167" s="2">
        <v>154.86000000000001</v>
      </c>
      <c r="L167" s="2">
        <v>154.86000000000001</v>
      </c>
      <c r="M167" s="2">
        <v>154.86000000000001</v>
      </c>
      <c r="N167" s="2">
        <v>149.51999999999998</v>
      </c>
      <c r="O167" s="2">
        <v>149.51999999999998</v>
      </c>
      <c r="P167" s="2">
        <v>154.86000000000001</v>
      </c>
      <c r="Q167" s="2">
        <v>154.86000000000001</v>
      </c>
      <c r="R167" s="2">
        <v>154.63</v>
      </c>
      <c r="S167" s="2">
        <v>174.63</v>
      </c>
      <c r="T167" s="2">
        <v>154.86000000000001</v>
      </c>
      <c r="U167" s="2">
        <v>161.57999999999998</v>
      </c>
      <c r="V167" s="2">
        <v>154.63</v>
      </c>
      <c r="W167" s="80" t="s">
        <v>7</v>
      </c>
    </row>
    <row r="168" spans="1:23" x14ac:dyDescent="0.35">
      <c r="A168" s="79" t="s">
        <v>260</v>
      </c>
      <c r="B168" s="2">
        <v>89.55</v>
      </c>
      <c r="C168" s="2">
        <v>89.55</v>
      </c>
      <c r="D168" s="2">
        <v>101.28</v>
      </c>
      <c r="E168" s="2">
        <v>89.55</v>
      </c>
      <c r="F168" s="2">
        <v>98</v>
      </c>
      <c r="G168" s="2">
        <v>89.55</v>
      </c>
      <c r="H168" s="2">
        <v>89.55</v>
      </c>
      <c r="I168" s="2">
        <v>86.85</v>
      </c>
      <c r="J168" s="2">
        <v>86.85</v>
      </c>
      <c r="K168" s="2">
        <v>89.82</v>
      </c>
      <c r="L168" s="2">
        <v>89.82</v>
      </c>
      <c r="M168" s="2">
        <v>89.82</v>
      </c>
      <c r="N168" s="2">
        <v>86.85</v>
      </c>
      <c r="O168" s="2">
        <v>86.85</v>
      </c>
      <c r="P168" s="2">
        <v>89.82</v>
      </c>
      <c r="Q168" s="2">
        <v>89.82</v>
      </c>
      <c r="R168" s="2">
        <v>89.55</v>
      </c>
      <c r="S168" s="2">
        <v>101.28</v>
      </c>
      <c r="T168" s="2">
        <v>89.82</v>
      </c>
      <c r="U168" s="2">
        <v>93.58</v>
      </c>
      <c r="V168" s="2">
        <v>89.55</v>
      </c>
      <c r="W168" s="80" t="s">
        <v>41</v>
      </c>
    </row>
    <row r="169" spans="1:23" x14ac:dyDescent="0.35">
      <c r="A169" s="79" t="s">
        <v>261</v>
      </c>
      <c r="B169" s="2">
        <v>66.44</v>
      </c>
      <c r="C169" s="2">
        <v>66.44</v>
      </c>
      <c r="D169" s="2">
        <v>75.2</v>
      </c>
      <c r="E169" s="2">
        <v>66.44</v>
      </c>
      <c r="F169" s="2">
        <v>72.8</v>
      </c>
      <c r="G169" s="2">
        <v>66.44</v>
      </c>
      <c r="H169" s="2">
        <v>66.44</v>
      </c>
      <c r="I169" s="2">
        <v>64.5</v>
      </c>
      <c r="J169" s="2">
        <v>64.5</v>
      </c>
      <c r="K169" s="2">
        <v>66.69</v>
      </c>
      <c r="L169" s="2">
        <v>66.69</v>
      </c>
      <c r="M169" s="2">
        <v>66.69</v>
      </c>
      <c r="N169" s="2">
        <v>64.5</v>
      </c>
      <c r="O169" s="2">
        <v>64.5</v>
      </c>
      <c r="P169" s="2">
        <v>66.69</v>
      </c>
      <c r="Q169" s="2">
        <v>66.69</v>
      </c>
      <c r="R169" s="2">
        <v>66.44</v>
      </c>
      <c r="S169" s="2">
        <v>75.2</v>
      </c>
      <c r="T169" s="2">
        <v>66.69</v>
      </c>
      <c r="U169" s="2">
        <v>69.430000000000007</v>
      </c>
      <c r="V169" s="2">
        <v>66.44</v>
      </c>
      <c r="W169" s="80" t="s">
        <v>42</v>
      </c>
    </row>
    <row r="170" spans="1:23" x14ac:dyDescent="0.35">
      <c r="A170" s="79" t="s">
        <v>580</v>
      </c>
      <c r="B170" s="2">
        <v>77.600000000000009</v>
      </c>
      <c r="C170" s="2">
        <v>77.600000000000009</v>
      </c>
      <c r="D170" s="2">
        <v>92.72</v>
      </c>
      <c r="E170" s="2">
        <v>77.600000000000009</v>
      </c>
      <c r="F170" s="2">
        <v>92.72</v>
      </c>
      <c r="G170" s="2">
        <v>77.600000000000009</v>
      </c>
      <c r="H170" s="2">
        <v>77.600000000000009</v>
      </c>
      <c r="I170" s="2">
        <v>81.64</v>
      </c>
      <c r="J170" s="2">
        <v>81.64</v>
      </c>
      <c r="K170" s="2">
        <v>81.64</v>
      </c>
      <c r="L170" s="2">
        <v>81.64</v>
      </c>
      <c r="M170" s="2">
        <v>81.64</v>
      </c>
      <c r="N170" s="2">
        <v>81.64</v>
      </c>
      <c r="O170" s="2">
        <v>81.64</v>
      </c>
      <c r="P170" s="2">
        <v>81.240000000000009</v>
      </c>
      <c r="Q170" s="2">
        <v>81.64</v>
      </c>
      <c r="R170" s="2">
        <v>77.600000000000009</v>
      </c>
      <c r="S170" s="2">
        <v>92.72</v>
      </c>
      <c r="T170" s="2">
        <v>81.64</v>
      </c>
      <c r="U170" s="2">
        <v>81.64</v>
      </c>
      <c r="V170" s="2">
        <v>77.600000000000009</v>
      </c>
      <c r="W170" s="80" t="s">
        <v>7</v>
      </c>
    </row>
    <row r="171" spans="1:23" x14ac:dyDescent="0.35">
      <c r="A171" s="79" t="s">
        <v>581</v>
      </c>
      <c r="B171" s="2">
        <v>44.75</v>
      </c>
      <c r="C171" s="2">
        <v>44.75</v>
      </c>
      <c r="D171" s="2">
        <v>53.59</v>
      </c>
      <c r="E171" s="2">
        <v>44.75</v>
      </c>
      <c r="F171" s="2">
        <v>53.59</v>
      </c>
      <c r="G171" s="2">
        <v>44.75</v>
      </c>
      <c r="H171" s="2">
        <v>44.75</v>
      </c>
      <c r="I171" s="2">
        <v>47.19</v>
      </c>
      <c r="J171" s="2">
        <v>47.19</v>
      </c>
      <c r="K171" s="2">
        <v>47.19</v>
      </c>
      <c r="L171" s="2">
        <v>47.19</v>
      </c>
      <c r="M171" s="2">
        <v>47.19</v>
      </c>
      <c r="N171" s="2">
        <v>47.19</v>
      </c>
      <c r="O171" s="2">
        <v>47.19</v>
      </c>
      <c r="P171" s="2">
        <v>46.84</v>
      </c>
      <c r="Q171" s="2">
        <v>47.19</v>
      </c>
      <c r="R171" s="2">
        <v>44.75</v>
      </c>
      <c r="S171" s="2">
        <v>53.59</v>
      </c>
      <c r="T171" s="2">
        <v>47.19</v>
      </c>
      <c r="U171" s="2">
        <v>47.19</v>
      </c>
      <c r="V171" s="2">
        <v>44.75</v>
      </c>
      <c r="W171" s="80" t="s">
        <v>41</v>
      </c>
    </row>
    <row r="172" spans="1:23" x14ac:dyDescent="0.35">
      <c r="A172" s="79" t="s">
        <v>582</v>
      </c>
      <c r="B172" s="2">
        <v>33.86</v>
      </c>
      <c r="C172" s="2">
        <v>33.86</v>
      </c>
      <c r="D172" s="2">
        <v>40.630000000000003</v>
      </c>
      <c r="E172" s="2">
        <v>33.86</v>
      </c>
      <c r="F172" s="2">
        <v>40.630000000000003</v>
      </c>
      <c r="G172" s="2">
        <v>33.86</v>
      </c>
      <c r="H172" s="2">
        <v>33.86</v>
      </c>
      <c r="I172" s="2">
        <v>35.78</v>
      </c>
      <c r="J172" s="2">
        <v>35.78</v>
      </c>
      <c r="K172" s="2">
        <v>35.78</v>
      </c>
      <c r="L172" s="2">
        <v>35.78</v>
      </c>
      <c r="M172" s="2">
        <v>35.78</v>
      </c>
      <c r="N172" s="2">
        <v>35.78</v>
      </c>
      <c r="O172" s="2">
        <v>35.78</v>
      </c>
      <c r="P172" s="2">
        <v>35.44</v>
      </c>
      <c r="Q172" s="2">
        <v>35.78</v>
      </c>
      <c r="R172" s="2">
        <v>33.86</v>
      </c>
      <c r="S172" s="2">
        <v>40.630000000000003</v>
      </c>
      <c r="T172" s="2">
        <v>35.78</v>
      </c>
      <c r="U172" s="2">
        <v>35.78</v>
      </c>
      <c r="V172" s="2">
        <v>33.86</v>
      </c>
      <c r="W172" s="80" t="s">
        <v>42</v>
      </c>
    </row>
    <row r="173" spans="1:23" x14ac:dyDescent="0.35">
      <c r="A173" s="79" t="s">
        <v>583</v>
      </c>
      <c r="B173" s="2">
        <v>55.68</v>
      </c>
      <c r="C173" s="2">
        <v>55.68</v>
      </c>
      <c r="D173" s="2">
        <v>66.410000000000011</v>
      </c>
      <c r="E173" s="2">
        <v>55.68</v>
      </c>
      <c r="F173" s="2">
        <v>66.410000000000011</v>
      </c>
      <c r="G173" s="2">
        <v>55.68</v>
      </c>
      <c r="H173" s="2">
        <v>55.68</v>
      </c>
      <c r="I173" s="2">
        <v>58.66</v>
      </c>
      <c r="J173" s="2">
        <v>58.66</v>
      </c>
      <c r="K173" s="2">
        <v>58.66</v>
      </c>
      <c r="L173" s="2">
        <v>58.66</v>
      </c>
      <c r="M173" s="2">
        <v>58.66</v>
      </c>
      <c r="N173" s="2">
        <v>58.66</v>
      </c>
      <c r="O173" s="2">
        <v>58.66</v>
      </c>
      <c r="P173" s="2">
        <v>58.2</v>
      </c>
      <c r="Q173" s="2">
        <v>58.66</v>
      </c>
      <c r="R173" s="2">
        <v>55.68</v>
      </c>
      <c r="S173" s="2">
        <v>66.410000000000011</v>
      </c>
      <c r="T173" s="2">
        <v>58.66</v>
      </c>
      <c r="U173" s="2">
        <v>58.66</v>
      </c>
      <c r="V173" s="2">
        <v>55.68</v>
      </c>
      <c r="W173" s="80" t="s">
        <v>7</v>
      </c>
    </row>
    <row r="174" spans="1:23" x14ac:dyDescent="0.35">
      <c r="A174" s="79" t="s">
        <v>584</v>
      </c>
      <c r="B174" s="2">
        <v>32.07</v>
      </c>
      <c r="C174" s="2">
        <v>32.07</v>
      </c>
      <c r="D174" s="2">
        <v>38.36</v>
      </c>
      <c r="E174" s="2">
        <v>32.07</v>
      </c>
      <c r="F174" s="2">
        <v>38.36</v>
      </c>
      <c r="G174" s="2">
        <v>32.07</v>
      </c>
      <c r="H174" s="2">
        <v>32.07</v>
      </c>
      <c r="I174" s="2">
        <v>33.89</v>
      </c>
      <c r="J174" s="2">
        <v>33.89</v>
      </c>
      <c r="K174" s="2">
        <v>33.89</v>
      </c>
      <c r="L174" s="2">
        <v>33.89</v>
      </c>
      <c r="M174" s="2">
        <v>33.89</v>
      </c>
      <c r="N174" s="2">
        <v>33.89</v>
      </c>
      <c r="O174" s="2">
        <v>33.89</v>
      </c>
      <c r="P174" s="2">
        <v>33.5</v>
      </c>
      <c r="Q174" s="2">
        <v>33.89</v>
      </c>
      <c r="R174" s="2">
        <v>32.07</v>
      </c>
      <c r="S174" s="2">
        <v>38.36</v>
      </c>
      <c r="T174" s="2">
        <v>33.89</v>
      </c>
      <c r="U174" s="2">
        <v>33.89</v>
      </c>
      <c r="V174" s="2">
        <v>32.07</v>
      </c>
      <c r="W174" s="80" t="s">
        <v>41</v>
      </c>
    </row>
    <row r="175" spans="1:23" x14ac:dyDescent="0.35">
      <c r="A175" s="79" t="s">
        <v>585</v>
      </c>
      <c r="B175" s="2">
        <v>24.22</v>
      </c>
      <c r="C175" s="2">
        <v>24.22</v>
      </c>
      <c r="D175" s="2">
        <v>29.07</v>
      </c>
      <c r="E175" s="2">
        <v>24.22</v>
      </c>
      <c r="F175" s="2">
        <v>29.07</v>
      </c>
      <c r="G175" s="2">
        <v>24.22</v>
      </c>
      <c r="H175" s="2">
        <v>24.22</v>
      </c>
      <c r="I175" s="2">
        <v>25.68</v>
      </c>
      <c r="J175" s="2">
        <v>25.68</v>
      </c>
      <c r="K175" s="2">
        <v>25.68</v>
      </c>
      <c r="L175" s="2">
        <v>25.68</v>
      </c>
      <c r="M175" s="2">
        <v>25.68</v>
      </c>
      <c r="N175" s="2">
        <v>25.68</v>
      </c>
      <c r="O175" s="2">
        <v>25.68</v>
      </c>
      <c r="P175" s="2">
        <v>25.29</v>
      </c>
      <c r="Q175" s="2">
        <v>25.68</v>
      </c>
      <c r="R175" s="2">
        <v>24.22</v>
      </c>
      <c r="S175" s="2">
        <v>29.07</v>
      </c>
      <c r="T175" s="2">
        <v>25.68</v>
      </c>
      <c r="U175" s="2">
        <v>25.68</v>
      </c>
      <c r="V175" s="2">
        <v>24.22</v>
      </c>
      <c r="W175" s="80" t="s">
        <v>42</v>
      </c>
    </row>
    <row r="176" spans="1:23" x14ac:dyDescent="0.35">
      <c r="A176" s="79" t="s">
        <v>586</v>
      </c>
      <c r="B176" s="2">
        <v>42.190000000000005</v>
      </c>
      <c r="C176" s="2">
        <v>42.190000000000005</v>
      </c>
      <c r="D176" s="2">
        <v>50.17</v>
      </c>
      <c r="E176" s="2">
        <v>42.190000000000005</v>
      </c>
      <c r="F176" s="2">
        <v>50.17</v>
      </c>
      <c r="G176" s="2">
        <v>42.190000000000005</v>
      </c>
      <c r="H176" s="2">
        <v>42.190000000000005</v>
      </c>
      <c r="I176" s="2">
        <v>44.480000000000004</v>
      </c>
      <c r="J176" s="2">
        <v>44.480000000000004</v>
      </c>
      <c r="K176" s="2">
        <v>44.480000000000004</v>
      </c>
      <c r="L176" s="2">
        <v>44.480000000000004</v>
      </c>
      <c r="M176" s="2">
        <v>44.480000000000004</v>
      </c>
      <c r="N176" s="2">
        <v>44.480000000000004</v>
      </c>
      <c r="O176" s="2">
        <v>44.480000000000004</v>
      </c>
      <c r="P176" s="2">
        <v>44.06</v>
      </c>
      <c r="Q176" s="2">
        <v>44.480000000000004</v>
      </c>
      <c r="R176" s="2">
        <v>42.190000000000005</v>
      </c>
      <c r="S176" s="2">
        <v>50.17</v>
      </c>
      <c r="T176" s="2">
        <v>44.480000000000004</v>
      </c>
      <c r="U176" s="2">
        <v>44.480000000000004</v>
      </c>
      <c r="V176" s="2">
        <v>42.190000000000005</v>
      </c>
      <c r="W176" s="80" t="s">
        <v>7</v>
      </c>
    </row>
    <row r="177" spans="1:23" x14ac:dyDescent="0.35">
      <c r="A177" s="79" t="s">
        <v>587</v>
      </c>
      <c r="B177" s="2">
        <v>23.85</v>
      </c>
      <c r="C177" s="2">
        <v>23.85</v>
      </c>
      <c r="D177" s="2">
        <v>28.47</v>
      </c>
      <c r="E177" s="2">
        <v>23.85</v>
      </c>
      <c r="F177" s="2">
        <v>28.47</v>
      </c>
      <c r="G177" s="2">
        <v>23.85</v>
      </c>
      <c r="H177" s="2">
        <v>23.85</v>
      </c>
      <c r="I177" s="2">
        <v>25.24</v>
      </c>
      <c r="J177" s="2">
        <v>25.24</v>
      </c>
      <c r="K177" s="2">
        <v>25.24</v>
      </c>
      <c r="L177" s="2">
        <v>25.24</v>
      </c>
      <c r="M177" s="2">
        <v>25.24</v>
      </c>
      <c r="N177" s="2">
        <v>25.24</v>
      </c>
      <c r="O177" s="2">
        <v>25.24</v>
      </c>
      <c r="P177" s="2">
        <v>24.89</v>
      </c>
      <c r="Q177" s="2">
        <v>25.24</v>
      </c>
      <c r="R177" s="2">
        <v>23.85</v>
      </c>
      <c r="S177" s="2">
        <v>28.47</v>
      </c>
      <c r="T177" s="2">
        <v>25.24</v>
      </c>
      <c r="U177" s="2">
        <v>25.24</v>
      </c>
      <c r="V177" s="2">
        <v>23.85</v>
      </c>
      <c r="W177" s="80" t="s">
        <v>41</v>
      </c>
    </row>
    <row r="178" spans="1:23" x14ac:dyDescent="0.35">
      <c r="A178" s="79" t="s">
        <v>588</v>
      </c>
      <c r="B178" s="2">
        <v>17.809999999999999</v>
      </c>
      <c r="C178" s="2">
        <v>17.809999999999999</v>
      </c>
      <c r="D178" s="2">
        <v>21.34</v>
      </c>
      <c r="E178" s="2">
        <v>17.809999999999999</v>
      </c>
      <c r="F178" s="2">
        <v>21.34</v>
      </c>
      <c r="G178" s="2">
        <v>17.809999999999999</v>
      </c>
      <c r="H178" s="2">
        <v>17.809999999999999</v>
      </c>
      <c r="I178" s="2">
        <v>18.920000000000002</v>
      </c>
      <c r="J178" s="2">
        <v>18.920000000000002</v>
      </c>
      <c r="K178" s="2">
        <v>18.920000000000002</v>
      </c>
      <c r="L178" s="2">
        <v>18.920000000000002</v>
      </c>
      <c r="M178" s="2">
        <v>18.920000000000002</v>
      </c>
      <c r="N178" s="2">
        <v>18.920000000000002</v>
      </c>
      <c r="O178" s="2">
        <v>18.920000000000002</v>
      </c>
      <c r="P178" s="2">
        <v>18.579999999999998</v>
      </c>
      <c r="Q178" s="2">
        <v>18.920000000000002</v>
      </c>
      <c r="R178" s="2">
        <v>17.809999999999999</v>
      </c>
      <c r="S178" s="2">
        <v>21.34</v>
      </c>
      <c r="T178" s="2">
        <v>18.920000000000002</v>
      </c>
      <c r="U178" s="2">
        <v>18.920000000000002</v>
      </c>
      <c r="V178" s="2">
        <v>17.809999999999999</v>
      </c>
      <c r="W178" s="80" t="s">
        <v>42</v>
      </c>
    </row>
    <row r="179" spans="1:23" x14ac:dyDescent="0.35">
      <c r="A179" s="79" t="s">
        <v>589</v>
      </c>
      <c r="B179" s="2">
        <v>115.6</v>
      </c>
      <c r="C179" s="2">
        <v>115.6</v>
      </c>
      <c r="D179" s="2">
        <v>138.02000000000001</v>
      </c>
      <c r="E179" s="2">
        <v>115.6</v>
      </c>
      <c r="F179" s="2">
        <v>138.02000000000001</v>
      </c>
      <c r="G179" s="2">
        <v>115.6</v>
      </c>
      <c r="H179" s="2">
        <v>115.6</v>
      </c>
      <c r="I179" s="2">
        <v>121.55000000000001</v>
      </c>
      <c r="J179" s="2">
        <v>121.55000000000001</v>
      </c>
      <c r="K179" s="2">
        <v>121.55000000000001</v>
      </c>
      <c r="L179" s="2">
        <v>121.55000000000001</v>
      </c>
      <c r="M179" s="2">
        <v>121.55000000000001</v>
      </c>
      <c r="N179" s="2">
        <v>121.55000000000001</v>
      </c>
      <c r="O179" s="2">
        <v>121.55000000000001</v>
      </c>
      <c r="P179" s="2">
        <v>121.11</v>
      </c>
      <c r="Q179" s="2">
        <v>121.55000000000001</v>
      </c>
      <c r="R179" s="2">
        <v>115.6</v>
      </c>
      <c r="S179" s="2">
        <v>138.02000000000001</v>
      </c>
      <c r="T179" s="2">
        <v>121.55000000000001</v>
      </c>
      <c r="U179" s="2">
        <v>121.55000000000001</v>
      </c>
      <c r="V179" s="2">
        <v>115.6</v>
      </c>
      <c r="W179" s="80" t="s">
        <v>7</v>
      </c>
    </row>
    <row r="180" spans="1:23" x14ac:dyDescent="0.35">
      <c r="A180" s="79" t="s">
        <v>590</v>
      </c>
      <c r="B180" s="2">
        <v>66.790000000000006</v>
      </c>
      <c r="C180" s="2">
        <v>66.790000000000006</v>
      </c>
      <c r="D180" s="2">
        <v>79.87</v>
      </c>
      <c r="E180" s="2">
        <v>66.790000000000006</v>
      </c>
      <c r="F180" s="2">
        <v>79.87</v>
      </c>
      <c r="G180" s="2">
        <v>66.790000000000006</v>
      </c>
      <c r="H180" s="2">
        <v>66.790000000000006</v>
      </c>
      <c r="I180" s="2">
        <v>70.34</v>
      </c>
      <c r="J180" s="2">
        <v>70.34</v>
      </c>
      <c r="K180" s="2">
        <v>70.34</v>
      </c>
      <c r="L180" s="2">
        <v>70.34</v>
      </c>
      <c r="M180" s="2">
        <v>70.34</v>
      </c>
      <c r="N180" s="2">
        <v>70.34</v>
      </c>
      <c r="O180" s="2">
        <v>70.34</v>
      </c>
      <c r="P180" s="2">
        <v>69.95</v>
      </c>
      <c r="Q180" s="2">
        <v>70.34</v>
      </c>
      <c r="R180" s="2">
        <v>66.790000000000006</v>
      </c>
      <c r="S180" s="2">
        <v>79.87</v>
      </c>
      <c r="T180" s="2">
        <v>70.34</v>
      </c>
      <c r="U180" s="2">
        <v>70.34</v>
      </c>
      <c r="V180" s="2">
        <v>66.790000000000006</v>
      </c>
      <c r="W180" s="80" t="s">
        <v>41</v>
      </c>
    </row>
    <row r="181" spans="1:23" x14ac:dyDescent="0.35">
      <c r="A181" s="79" t="s">
        <v>591</v>
      </c>
      <c r="B181" s="2">
        <v>49.7</v>
      </c>
      <c r="C181" s="2">
        <v>49.7</v>
      </c>
      <c r="D181" s="2">
        <v>59.52</v>
      </c>
      <c r="E181" s="2">
        <v>49.7</v>
      </c>
      <c r="F181" s="2">
        <v>59.52</v>
      </c>
      <c r="G181" s="2">
        <v>49.7</v>
      </c>
      <c r="H181" s="2">
        <v>49.7</v>
      </c>
      <c r="I181" s="2">
        <v>52.42</v>
      </c>
      <c r="J181" s="2">
        <v>52.42</v>
      </c>
      <c r="K181" s="2">
        <v>52.42</v>
      </c>
      <c r="L181" s="2">
        <v>52.42</v>
      </c>
      <c r="M181" s="2">
        <v>52.42</v>
      </c>
      <c r="N181" s="2">
        <v>52.42</v>
      </c>
      <c r="O181" s="2">
        <v>52.42</v>
      </c>
      <c r="P181" s="2">
        <v>52.05</v>
      </c>
      <c r="Q181" s="2">
        <v>52.42</v>
      </c>
      <c r="R181" s="2">
        <v>49.7</v>
      </c>
      <c r="S181" s="2">
        <v>59.52</v>
      </c>
      <c r="T181" s="2">
        <v>52.42</v>
      </c>
      <c r="U181" s="2">
        <v>52.42</v>
      </c>
      <c r="V181" s="2">
        <v>49.7</v>
      </c>
      <c r="W181" s="80" t="s">
        <v>42</v>
      </c>
    </row>
    <row r="182" spans="1:23" x14ac:dyDescent="0.35">
      <c r="A182" s="79" t="s">
        <v>592</v>
      </c>
      <c r="B182" s="2">
        <v>93.990000000000009</v>
      </c>
      <c r="C182" s="2">
        <v>93.990000000000009</v>
      </c>
      <c r="D182" s="2">
        <v>112.63</v>
      </c>
      <c r="E182" s="2">
        <v>93.990000000000009</v>
      </c>
      <c r="F182" s="2">
        <v>112.63</v>
      </c>
      <c r="G182" s="2">
        <v>93.990000000000009</v>
      </c>
      <c r="H182" s="2">
        <v>93.990000000000009</v>
      </c>
      <c r="I182" s="2">
        <v>98.99</v>
      </c>
      <c r="J182" s="2">
        <v>98.99</v>
      </c>
      <c r="K182" s="2">
        <v>98.99</v>
      </c>
      <c r="L182" s="2">
        <v>98.99</v>
      </c>
      <c r="M182" s="2">
        <v>98.99</v>
      </c>
      <c r="N182" s="2">
        <v>98.99</v>
      </c>
      <c r="O182" s="2">
        <v>98.99</v>
      </c>
      <c r="P182" s="2">
        <v>98.490000000000009</v>
      </c>
      <c r="Q182" s="2">
        <v>98.99</v>
      </c>
      <c r="R182" s="2">
        <v>93.990000000000009</v>
      </c>
      <c r="S182" s="2">
        <v>112.63</v>
      </c>
      <c r="T182" s="2">
        <v>98.99</v>
      </c>
      <c r="U182" s="2">
        <v>98.99</v>
      </c>
      <c r="V182" s="2">
        <v>93.990000000000009</v>
      </c>
      <c r="W182" s="80" t="s">
        <v>7</v>
      </c>
    </row>
    <row r="183" spans="1:23" x14ac:dyDescent="0.35">
      <c r="A183" s="79" t="s">
        <v>593</v>
      </c>
      <c r="B183" s="2">
        <v>54.41</v>
      </c>
      <c r="C183" s="2">
        <v>54.41</v>
      </c>
      <c r="D183" s="2">
        <v>65.33</v>
      </c>
      <c r="E183" s="2">
        <v>54.41</v>
      </c>
      <c r="F183" s="2">
        <v>65.33</v>
      </c>
      <c r="G183" s="2">
        <v>54.41</v>
      </c>
      <c r="H183" s="2">
        <v>54.41</v>
      </c>
      <c r="I183" s="2">
        <v>57.43</v>
      </c>
      <c r="J183" s="2">
        <v>57.43</v>
      </c>
      <c r="K183" s="2">
        <v>57.43</v>
      </c>
      <c r="L183" s="2">
        <v>57.43</v>
      </c>
      <c r="M183" s="2">
        <v>57.43</v>
      </c>
      <c r="N183" s="2">
        <v>57.43</v>
      </c>
      <c r="O183" s="2">
        <v>57.43</v>
      </c>
      <c r="P183" s="2">
        <v>56.99</v>
      </c>
      <c r="Q183" s="2">
        <v>57.43</v>
      </c>
      <c r="R183" s="2">
        <v>54.41</v>
      </c>
      <c r="S183" s="2">
        <v>65.33</v>
      </c>
      <c r="T183" s="2">
        <v>57.43</v>
      </c>
      <c r="U183" s="2">
        <v>57.43</v>
      </c>
      <c r="V183" s="2">
        <v>54.41</v>
      </c>
      <c r="W183" s="80" t="s">
        <v>41</v>
      </c>
    </row>
    <row r="184" spans="1:23" x14ac:dyDescent="0.35">
      <c r="A184" s="79" t="s">
        <v>594</v>
      </c>
      <c r="B184" s="2">
        <v>40.56</v>
      </c>
      <c r="C184" s="2">
        <v>40.56</v>
      </c>
      <c r="D184" s="2">
        <v>48.8</v>
      </c>
      <c r="E184" s="2">
        <v>40.56</v>
      </c>
      <c r="F184" s="2">
        <v>48.8</v>
      </c>
      <c r="G184" s="2">
        <v>40.56</v>
      </c>
      <c r="H184" s="2">
        <v>40.56</v>
      </c>
      <c r="I184" s="2">
        <v>42.9</v>
      </c>
      <c r="J184" s="2">
        <v>42.9</v>
      </c>
      <c r="K184" s="2">
        <v>42.9</v>
      </c>
      <c r="L184" s="2">
        <v>42.9</v>
      </c>
      <c r="M184" s="2">
        <v>42.9</v>
      </c>
      <c r="N184" s="2">
        <v>42.9</v>
      </c>
      <c r="O184" s="2">
        <v>42.9</v>
      </c>
      <c r="P184" s="2">
        <v>42.47</v>
      </c>
      <c r="Q184" s="2">
        <v>42.9</v>
      </c>
      <c r="R184" s="2">
        <v>40.56</v>
      </c>
      <c r="S184" s="2">
        <v>48.8</v>
      </c>
      <c r="T184" s="2">
        <v>42.9</v>
      </c>
      <c r="U184" s="2">
        <v>42.9</v>
      </c>
      <c r="V184" s="2">
        <v>40.56</v>
      </c>
      <c r="W184" s="80" t="s">
        <v>42</v>
      </c>
    </row>
    <row r="185" spans="1:23" x14ac:dyDescent="0.35">
      <c r="A185" s="79" t="s">
        <v>595</v>
      </c>
      <c r="B185" s="2">
        <v>125.79999999999998</v>
      </c>
      <c r="C185" s="2">
        <v>125.79999999999998</v>
      </c>
      <c r="D185" s="2">
        <v>149.67000000000002</v>
      </c>
      <c r="E185" s="2">
        <v>125.79999999999998</v>
      </c>
      <c r="F185" s="2">
        <v>149.67000000000002</v>
      </c>
      <c r="G185" s="2">
        <v>125.79999999999998</v>
      </c>
      <c r="H185" s="2">
        <v>125.79999999999998</v>
      </c>
      <c r="I185" s="2">
        <v>132.27000000000001</v>
      </c>
      <c r="J185" s="2">
        <v>132.27000000000001</v>
      </c>
      <c r="K185" s="2">
        <v>132.27000000000001</v>
      </c>
      <c r="L185" s="2">
        <v>132.27000000000001</v>
      </c>
      <c r="M185" s="2">
        <v>132.27000000000001</v>
      </c>
      <c r="N185" s="2">
        <v>132.27000000000001</v>
      </c>
      <c r="O185" s="2">
        <v>132.27000000000001</v>
      </c>
      <c r="P185" s="2">
        <v>131.84</v>
      </c>
      <c r="Q185" s="2">
        <v>132.27000000000001</v>
      </c>
      <c r="R185" s="2">
        <v>125.79999999999998</v>
      </c>
      <c r="S185" s="2">
        <v>149.67000000000002</v>
      </c>
      <c r="T185" s="2">
        <v>132.27000000000001</v>
      </c>
      <c r="U185" s="2">
        <v>132.27000000000001</v>
      </c>
      <c r="V185" s="2">
        <v>125.79999999999998</v>
      </c>
      <c r="W185" s="80" t="s">
        <v>7</v>
      </c>
    </row>
    <row r="186" spans="1:23" x14ac:dyDescent="0.35">
      <c r="A186" s="79" t="s">
        <v>596</v>
      </c>
      <c r="B186" s="2">
        <v>72.650000000000006</v>
      </c>
      <c r="C186" s="2">
        <v>72.650000000000006</v>
      </c>
      <c r="D186" s="2">
        <v>86.56</v>
      </c>
      <c r="E186" s="2">
        <v>72.650000000000006</v>
      </c>
      <c r="F186" s="2">
        <v>86.56</v>
      </c>
      <c r="G186" s="2">
        <v>72.650000000000006</v>
      </c>
      <c r="H186" s="2">
        <v>72.650000000000006</v>
      </c>
      <c r="I186" s="2">
        <v>76.510000000000005</v>
      </c>
      <c r="J186" s="2">
        <v>76.510000000000005</v>
      </c>
      <c r="K186" s="2">
        <v>76.510000000000005</v>
      </c>
      <c r="L186" s="2">
        <v>76.510000000000005</v>
      </c>
      <c r="M186" s="2">
        <v>76.510000000000005</v>
      </c>
      <c r="N186" s="2">
        <v>76.510000000000005</v>
      </c>
      <c r="O186" s="2">
        <v>76.510000000000005</v>
      </c>
      <c r="P186" s="2">
        <v>76.13</v>
      </c>
      <c r="Q186" s="2">
        <v>76.510000000000005</v>
      </c>
      <c r="R186" s="2">
        <v>72.650000000000006</v>
      </c>
      <c r="S186" s="2">
        <v>86.56</v>
      </c>
      <c r="T186" s="2">
        <v>76.510000000000005</v>
      </c>
      <c r="U186" s="2">
        <v>76.510000000000005</v>
      </c>
      <c r="V186" s="2">
        <v>72.650000000000006</v>
      </c>
      <c r="W186" s="80" t="s">
        <v>41</v>
      </c>
    </row>
    <row r="187" spans="1:23" x14ac:dyDescent="0.35">
      <c r="A187" s="79" t="s">
        <v>597</v>
      </c>
      <c r="B187" s="2">
        <v>54.05</v>
      </c>
      <c r="C187" s="2">
        <v>54.05</v>
      </c>
      <c r="D187" s="2">
        <v>64.489999999999995</v>
      </c>
      <c r="E187" s="2">
        <v>54.05</v>
      </c>
      <c r="F187" s="2">
        <v>64.489999999999995</v>
      </c>
      <c r="G187" s="2">
        <v>54.05</v>
      </c>
      <c r="H187" s="2">
        <v>54.05</v>
      </c>
      <c r="I187" s="2">
        <v>57</v>
      </c>
      <c r="J187" s="2">
        <v>57</v>
      </c>
      <c r="K187" s="2">
        <v>57</v>
      </c>
      <c r="L187" s="2">
        <v>57</v>
      </c>
      <c r="M187" s="2">
        <v>57</v>
      </c>
      <c r="N187" s="2">
        <v>57</v>
      </c>
      <c r="O187" s="2">
        <v>57</v>
      </c>
      <c r="P187" s="2">
        <v>56.63</v>
      </c>
      <c r="Q187" s="2">
        <v>57</v>
      </c>
      <c r="R187" s="2">
        <v>54.05</v>
      </c>
      <c r="S187" s="2">
        <v>64.489999999999995</v>
      </c>
      <c r="T187" s="2">
        <v>57</v>
      </c>
      <c r="U187" s="2">
        <v>57</v>
      </c>
      <c r="V187" s="2">
        <v>54.05</v>
      </c>
      <c r="W187" s="80" t="s">
        <v>42</v>
      </c>
    </row>
    <row r="188" spans="1:23" x14ac:dyDescent="0.35">
      <c r="A188" s="79" t="s">
        <v>598</v>
      </c>
      <c r="B188" s="2">
        <v>59.49</v>
      </c>
      <c r="C188" s="2">
        <v>59.49</v>
      </c>
      <c r="D188" s="2">
        <v>70.38</v>
      </c>
      <c r="E188" s="2">
        <v>59.49</v>
      </c>
      <c r="F188" s="2">
        <v>70.38</v>
      </c>
      <c r="G188" s="2">
        <v>59.49</v>
      </c>
      <c r="H188" s="2">
        <v>59.49</v>
      </c>
      <c r="I188" s="2">
        <v>62.48</v>
      </c>
      <c r="J188" s="2">
        <v>62.48</v>
      </c>
      <c r="K188" s="2">
        <v>62.48</v>
      </c>
      <c r="L188" s="2">
        <v>62.48</v>
      </c>
      <c r="M188" s="2">
        <v>62.48</v>
      </c>
      <c r="N188" s="2">
        <v>62.48</v>
      </c>
      <c r="O188" s="2">
        <v>62.48</v>
      </c>
      <c r="P188" s="2">
        <v>62.050000000000004</v>
      </c>
      <c r="Q188" s="2">
        <v>62.48</v>
      </c>
      <c r="R188" s="2">
        <v>59.49</v>
      </c>
      <c r="S188" s="2">
        <v>70.38</v>
      </c>
      <c r="T188" s="2">
        <v>62.48</v>
      </c>
      <c r="U188" s="2">
        <v>62.48</v>
      </c>
      <c r="V188" s="2">
        <v>59.49</v>
      </c>
      <c r="W188" s="80" t="s">
        <v>7</v>
      </c>
    </row>
    <row r="189" spans="1:23" x14ac:dyDescent="0.35">
      <c r="A189" s="79" t="s">
        <v>599</v>
      </c>
      <c r="B189" s="2">
        <v>34.5</v>
      </c>
      <c r="C189" s="2">
        <v>34.5</v>
      </c>
      <c r="D189" s="2">
        <v>40.94</v>
      </c>
      <c r="E189" s="2">
        <v>34.5</v>
      </c>
      <c r="F189" s="2">
        <v>40.94</v>
      </c>
      <c r="G189" s="2">
        <v>34.5</v>
      </c>
      <c r="H189" s="2">
        <v>34.5</v>
      </c>
      <c r="I189" s="2">
        <v>36.36</v>
      </c>
      <c r="J189" s="2">
        <v>36.36</v>
      </c>
      <c r="K189" s="2">
        <v>36.36</v>
      </c>
      <c r="L189" s="2">
        <v>36.36</v>
      </c>
      <c r="M189" s="2">
        <v>36.36</v>
      </c>
      <c r="N189" s="2">
        <v>36.36</v>
      </c>
      <c r="O189" s="2">
        <v>36.36</v>
      </c>
      <c r="P189" s="2">
        <v>35.979999999999997</v>
      </c>
      <c r="Q189" s="2">
        <v>36.36</v>
      </c>
      <c r="R189" s="2">
        <v>34.5</v>
      </c>
      <c r="S189" s="2">
        <v>40.94</v>
      </c>
      <c r="T189" s="2">
        <v>36.36</v>
      </c>
      <c r="U189" s="2">
        <v>36.36</v>
      </c>
      <c r="V189" s="2">
        <v>34.5</v>
      </c>
      <c r="W189" s="80" t="s">
        <v>41</v>
      </c>
    </row>
    <row r="190" spans="1:23" x14ac:dyDescent="0.35">
      <c r="A190" s="79" t="s">
        <v>600</v>
      </c>
      <c r="B190" s="2">
        <v>25.78</v>
      </c>
      <c r="C190" s="2">
        <v>25.78</v>
      </c>
      <c r="D190" s="2">
        <v>30.68</v>
      </c>
      <c r="E190" s="2">
        <v>25.78</v>
      </c>
      <c r="F190" s="2">
        <v>30.68</v>
      </c>
      <c r="G190" s="2">
        <v>25.78</v>
      </c>
      <c r="H190" s="2">
        <v>25.78</v>
      </c>
      <c r="I190" s="2">
        <v>27.24</v>
      </c>
      <c r="J190" s="2">
        <v>27.24</v>
      </c>
      <c r="K190" s="2">
        <v>27.24</v>
      </c>
      <c r="L190" s="2">
        <v>27.24</v>
      </c>
      <c r="M190" s="2">
        <v>27.24</v>
      </c>
      <c r="N190" s="2">
        <v>27.24</v>
      </c>
      <c r="O190" s="2">
        <v>27.24</v>
      </c>
      <c r="P190" s="2">
        <v>26.87</v>
      </c>
      <c r="Q190" s="2">
        <v>27.24</v>
      </c>
      <c r="R190" s="2">
        <v>25.78</v>
      </c>
      <c r="S190" s="2">
        <v>30.68</v>
      </c>
      <c r="T190" s="2">
        <v>27.24</v>
      </c>
      <c r="U190" s="2">
        <v>27.24</v>
      </c>
      <c r="V190" s="2">
        <v>25.78</v>
      </c>
      <c r="W190" s="80" t="s">
        <v>42</v>
      </c>
    </row>
    <row r="191" spans="1:23" x14ac:dyDescent="0.35">
      <c r="A191" s="79" t="s">
        <v>601</v>
      </c>
      <c r="B191" s="2">
        <v>127.99</v>
      </c>
      <c r="C191" s="2">
        <v>127.99</v>
      </c>
      <c r="D191" s="2">
        <v>152.16</v>
      </c>
      <c r="E191" s="2">
        <v>127.99</v>
      </c>
      <c r="F191" s="2">
        <v>152.16</v>
      </c>
      <c r="G191" s="2">
        <v>127.99</v>
      </c>
      <c r="H191" s="2">
        <v>127.99</v>
      </c>
      <c r="I191" s="2">
        <v>134.5</v>
      </c>
      <c r="J191" s="2">
        <v>134.5</v>
      </c>
      <c r="K191" s="2">
        <v>134.5</v>
      </c>
      <c r="L191" s="2">
        <v>134.5</v>
      </c>
      <c r="M191" s="2">
        <v>134.5</v>
      </c>
      <c r="N191" s="2">
        <v>134.5</v>
      </c>
      <c r="O191" s="2">
        <v>134.5</v>
      </c>
      <c r="P191" s="2">
        <v>134.07</v>
      </c>
      <c r="Q191" s="2">
        <v>134.5</v>
      </c>
      <c r="R191" s="2">
        <v>127.99</v>
      </c>
      <c r="S191" s="2">
        <v>152.16</v>
      </c>
      <c r="T191" s="2">
        <v>134.5</v>
      </c>
      <c r="U191" s="2">
        <v>134.5</v>
      </c>
      <c r="V191" s="2">
        <v>127.99</v>
      </c>
      <c r="W191" s="80" t="s">
        <v>7</v>
      </c>
    </row>
    <row r="192" spans="1:23" x14ac:dyDescent="0.35">
      <c r="A192" s="79" t="s">
        <v>602</v>
      </c>
      <c r="B192" s="2">
        <v>73.91</v>
      </c>
      <c r="C192" s="2">
        <v>73.91</v>
      </c>
      <c r="D192" s="2">
        <v>87.99</v>
      </c>
      <c r="E192" s="2">
        <v>73.91</v>
      </c>
      <c r="F192" s="2">
        <v>87.99</v>
      </c>
      <c r="G192" s="2">
        <v>73.91</v>
      </c>
      <c r="H192" s="2">
        <v>73.91</v>
      </c>
      <c r="I192" s="2">
        <v>77.790000000000006</v>
      </c>
      <c r="J192" s="2">
        <v>77.790000000000006</v>
      </c>
      <c r="K192" s="2">
        <v>77.790000000000006</v>
      </c>
      <c r="L192" s="2">
        <v>77.790000000000006</v>
      </c>
      <c r="M192" s="2">
        <v>77.790000000000006</v>
      </c>
      <c r="N192" s="2">
        <v>77.790000000000006</v>
      </c>
      <c r="O192" s="2">
        <v>77.790000000000006</v>
      </c>
      <c r="P192" s="2">
        <v>77.41</v>
      </c>
      <c r="Q192" s="2">
        <v>77.790000000000006</v>
      </c>
      <c r="R192" s="2">
        <v>73.91</v>
      </c>
      <c r="S192" s="2">
        <v>87.99</v>
      </c>
      <c r="T192" s="2">
        <v>77.790000000000006</v>
      </c>
      <c r="U192" s="2">
        <v>77.790000000000006</v>
      </c>
      <c r="V192" s="2">
        <v>73.91</v>
      </c>
      <c r="W192" s="80" t="s">
        <v>41</v>
      </c>
    </row>
    <row r="193" spans="1:23" x14ac:dyDescent="0.35">
      <c r="A193" s="79" t="s">
        <v>603</v>
      </c>
      <c r="B193" s="2">
        <v>54.98</v>
      </c>
      <c r="C193" s="2">
        <v>54.98</v>
      </c>
      <c r="D193" s="2">
        <v>65.540000000000006</v>
      </c>
      <c r="E193" s="2">
        <v>54.98</v>
      </c>
      <c r="F193" s="2">
        <v>65.540000000000006</v>
      </c>
      <c r="G193" s="2">
        <v>54.98</v>
      </c>
      <c r="H193" s="2">
        <v>54.98</v>
      </c>
      <c r="I193" s="2">
        <v>57.94</v>
      </c>
      <c r="J193" s="2">
        <v>57.94</v>
      </c>
      <c r="K193" s="2">
        <v>57.94</v>
      </c>
      <c r="L193" s="2">
        <v>57.94</v>
      </c>
      <c r="M193" s="2">
        <v>57.94</v>
      </c>
      <c r="N193" s="2">
        <v>57.94</v>
      </c>
      <c r="O193" s="2">
        <v>57.94</v>
      </c>
      <c r="P193" s="2">
        <v>57.57</v>
      </c>
      <c r="Q193" s="2">
        <v>57.94</v>
      </c>
      <c r="R193" s="2">
        <v>54.98</v>
      </c>
      <c r="S193" s="2">
        <v>65.540000000000006</v>
      </c>
      <c r="T193" s="2">
        <v>57.94</v>
      </c>
      <c r="U193" s="2">
        <v>57.94</v>
      </c>
      <c r="V193" s="2">
        <v>54.98</v>
      </c>
      <c r="W193" s="80" t="s">
        <v>42</v>
      </c>
    </row>
    <row r="194" spans="1:23" x14ac:dyDescent="0.35">
      <c r="A194" s="79" t="s">
        <v>604</v>
      </c>
      <c r="B194" s="2">
        <v>83.66</v>
      </c>
      <c r="C194" s="2">
        <v>83.66</v>
      </c>
      <c r="D194" s="2">
        <v>100.00999999999999</v>
      </c>
      <c r="E194" s="2">
        <v>83.66</v>
      </c>
      <c r="F194" s="2">
        <v>100.00999999999999</v>
      </c>
      <c r="G194" s="2">
        <v>83.66</v>
      </c>
      <c r="H194" s="2">
        <v>83.66</v>
      </c>
      <c r="I194" s="2">
        <v>88.080000000000013</v>
      </c>
      <c r="J194" s="2">
        <v>88.080000000000013</v>
      </c>
      <c r="K194" s="2">
        <v>88.080000000000013</v>
      </c>
      <c r="L194" s="2">
        <v>88.080000000000013</v>
      </c>
      <c r="M194" s="2">
        <v>88.080000000000013</v>
      </c>
      <c r="N194" s="2">
        <v>88.080000000000013</v>
      </c>
      <c r="O194" s="2">
        <v>88.080000000000013</v>
      </c>
      <c r="P194" s="2">
        <v>87.58</v>
      </c>
      <c r="Q194" s="2">
        <v>88.080000000000013</v>
      </c>
      <c r="R194" s="2">
        <v>83.66</v>
      </c>
      <c r="S194" s="2">
        <v>100.00999999999999</v>
      </c>
      <c r="T194" s="2">
        <v>88.080000000000013</v>
      </c>
      <c r="U194" s="2">
        <v>88.080000000000013</v>
      </c>
      <c r="V194" s="2">
        <v>83.66</v>
      </c>
      <c r="W194" s="80" t="s">
        <v>7</v>
      </c>
    </row>
    <row r="195" spans="1:23" x14ac:dyDescent="0.35">
      <c r="A195" s="79" t="s">
        <v>605</v>
      </c>
      <c r="B195" s="2">
        <v>48.46</v>
      </c>
      <c r="C195" s="2">
        <v>48.46</v>
      </c>
      <c r="D195" s="2">
        <v>58.07</v>
      </c>
      <c r="E195" s="2">
        <v>48.46</v>
      </c>
      <c r="F195" s="2">
        <v>58.07</v>
      </c>
      <c r="G195" s="2">
        <v>48.46</v>
      </c>
      <c r="H195" s="2">
        <v>48.46</v>
      </c>
      <c r="I195" s="2">
        <v>51.15</v>
      </c>
      <c r="J195" s="2">
        <v>51.15</v>
      </c>
      <c r="K195" s="2">
        <v>51.15</v>
      </c>
      <c r="L195" s="2">
        <v>51.15</v>
      </c>
      <c r="M195" s="2">
        <v>51.15</v>
      </c>
      <c r="N195" s="2">
        <v>51.15</v>
      </c>
      <c r="O195" s="2">
        <v>51.15</v>
      </c>
      <c r="P195" s="2">
        <v>50.71</v>
      </c>
      <c r="Q195" s="2">
        <v>51.15</v>
      </c>
      <c r="R195" s="2">
        <v>48.46</v>
      </c>
      <c r="S195" s="2">
        <v>58.07</v>
      </c>
      <c r="T195" s="2">
        <v>51.15</v>
      </c>
      <c r="U195" s="2">
        <v>51.15</v>
      </c>
      <c r="V195" s="2">
        <v>48.46</v>
      </c>
      <c r="W195" s="80" t="s">
        <v>41</v>
      </c>
    </row>
    <row r="196" spans="1:23" x14ac:dyDescent="0.35">
      <c r="A196" s="79" t="s">
        <v>606</v>
      </c>
      <c r="B196" s="2">
        <v>36.14</v>
      </c>
      <c r="C196" s="2">
        <v>36.14</v>
      </c>
      <c r="D196" s="2">
        <v>43.42</v>
      </c>
      <c r="E196" s="2">
        <v>36.14</v>
      </c>
      <c r="F196" s="2">
        <v>43.42</v>
      </c>
      <c r="G196" s="2">
        <v>36.14</v>
      </c>
      <c r="H196" s="2">
        <v>36.14</v>
      </c>
      <c r="I196" s="2">
        <v>38.25</v>
      </c>
      <c r="J196" s="2">
        <v>38.25</v>
      </c>
      <c r="K196" s="2">
        <v>38.25</v>
      </c>
      <c r="L196" s="2">
        <v>38.25</v>
      </c>
      <c r="M196" s="2">
        <v>38.25</v>
      </c>
      <c r="N196" s="2">
        <v>38.25</v>
      </c>
      <c r="O196" s="2">
        <v>38.25</v>
      </c>
      <c r="P196" s="2">
        <v>37.82</v>
      </c>
      <c r="Q196" s="2">
        <v>38.25</v>
      </c>
      <c r="R196" s="2">
        <v>36.14</v>
      </c>
      <c r="S196" s="2">
        <v>43.42</v>
      </c>
      <c r="T196" s="2">
        <v>38.25</v>
      </c>
      <c r="U196" s="2">
        <v>38.25</v>
      </c>
      <c r="V196" s="2">
        <v>36.14</v>
      </c>
      <c r="W196" s="80" t="s">
        <v>42</v>
      </c>
    </row>
    <row r="197" spans="1:23" x14ac:dyDescent="0.35">
      <c r="A197" s="79" t="s">
        <v>607</v>
      </c>
      <c r="B197" s="2">
        <v>92.149999999999991</v>
      </c>
      <c r="C197" s="2">
        <v>92.149999999999991</v>
      </c>
      <c r="D197" s="2">
        <v>109.91</v>
      </c>
      <c r="E197" s="2">
        <v>92.149999999999991</v>
      </c>
      <c r="F197" s="2">
        <v>109.91</v>
      </c>
      <c r="G197" s="2">
        <v>92.149999999999991</v>
      </c>
      <c r="H197" s="2">
        <v>92.149999999999991</v>
      </c>
      <c r="I197" s="2">
        <v>96.84</v>
      </c>
      <c r="J197" s="2">
        <v>96.84</v>
      </c>
      <c r="K197" s="2">
        <v>96.84</v>
      </c>
      <c r="L197" s="2">
        <v>96.84</v>
      </c>
      <c r="M197" s="2">
        <v>96.84</v>
      </c>
      <c r="N197" s="2">
        <v>96.84</v>
      </c>
      <c r="O197" s="2">
        <v>96.84</v>
      </c>
      <c r="P197" s="2">
        <v>96.41</v>
      </c>
      <c r="Q197" s="2">
        <v>96.84</v>
      </c>
      <c r="R197" s="2">
        <v>92.149999999999991</v>
      </c>
      <c r="S197" s="2">
        <v>109.91</v>
      </c>
      <c r="T197" s="2">
        <v>96.84</v>
      </c>
      <c r="U197" s="2">
        <v>96.84</v>
      </c>
      <c r="V197" s="2">
        <v>92.149999999999991</v>
      </c>
      <c r="W197" s="80" t="s">
        <v>7</v>
      </c>
    </row>
    <row r="198" spans="1:23" x14ac:dyDescent="0.35">
      <c r="A198" s="79" t="s">
        <v>608</v>
      </c>
      <c r="B198" s="2">
        <v>53.3</v>
      </c>
      <c r="C198" s="2">
        <v>53.3</v>
      </c>
      <c r="D198" s="2">
        <v>63.69</v>
      </c>
      <c r="E198" s="2">
        <v>53.3</v>
      </c>
      <c r="F198" s="2">
        <v>63.69</v>
      </c>
      <c r="G198" s="2">
        <v>53.3</v>
      </c>
      <c r="H198" s="2">
        <v>53.3</v>
      </c>
      <c r="I198" s="2">
        <v>56.13</v>
      </c>
      <c r="J198" s="2">
        <v>56.13</v>
      </c>
      <c r="K198" s="2">
        <v>56.13</v>
      </c>
      <c r="L198" s="2">
        <v>56.13</v>
      </c>
      <c r="M198" s="2">
        <v>56.13</v>
      </c>
      <c r="N198" s="2">
        <v>56.13</v>
      </c>
      <c r="O198" s="2">
        <v>56.13</v>
      </c>
      <c r="P198" s="2">
        <v>55.75</v>
      </c>
      <c r="Q198" s="2">
        <v>56.13</v>
      </c>
      <c r="R198" s="2">
        <v>53.3</v>
      </c>
      <c r="S198" s="2">
        <v>63.69</v>
      </c>
      <c r="T198" s="2">
        <v>56.13</v>
      </c>
      <c r="U198" s="2">
        <v>56.13</v>
      </c>
      <c r="V198" s="2">
        <v>53.3</v>
      </c>
      <c r="W198" s="80" t="s">
        <v>41</v>
      </c>
    </row>
    <row r="199" spans="1:23" x14ac:dyDescent="0.35">
      <c r="A199" s="79" t="s">
        <v>609</v>
      </c>
      <c r="B199" s="2">
        <v>39.700000000000003</v>
      </c>
      <c r="C199" s="2">
        <v>39.700000000000003</v>
      </c>
      <c r="D199" s="2">
        <v>47.54</v>
      </c>
      <c r="E199" s="2">
        <v>39.700000000000003</v>
      </c>
      <c r="F199" s="2">
        <v>47.54</v>
      </c>
      <c r="G199" s="2">
        <v>39.700000000000003</v>
      </c>
      <c r="H199" s="2">
        <v>39.700000000000003</v>
      </c>
      <c r="I199" s="2">
        <v>41.89</v>
      </c>
      <c r="J199" s="2">
        <v>41.89</v>
      </c>
      <c r="K199" s="2">
        <v>41.89</v>
      </c>
      <c r="L199" s="2">
        <v>41.89</v>
      </c>
      <c r="M199" s="2">
        <v>41.89</v>
      </c>
      <c r="N199" s="2">
        <v>41.89</v>
      </c>
      <c r="O199" s="2">
        <v>41.89</v>
      </c>
      <c r="P199" s="2">
        <v>41.52</v>
      </c>
      <c r="Q199" s="2">
        <v>41.89</v>
      </c>
      <c r="R199" s="2">
        <v>39.700000000000003</v>
      </c>
      <c r="S199" s="2">
        <v>47.54</v>
      </c>
      <c r="T199" s="2">
        <v>41.89</v>
      </c>
      <c r="U199" s="2">
        <v>41.89</v>
      </c>
      <c r="V199" s="2">
        <v>39.700000000000003</v>
      </c>
      <c r="W199" s="80" t="s">
        <v>42</v>
      </c>
    </row>
    <row r="200" spans="1:23" x14ac:dyDescent="0.35">
      <c r="A200" s="79" t="s">
        <v>610</v>
      </c>
      <c r="B200" s="2">
        <v>82.059999999999988</v>
      </c>
      <c r="C200" s="2">
        <v>82.059999999999988</v>
      </c>
      <c r="D200" s="2">
        <v>97.69</v>
      </c>
      <c r="E200" s="2">
        <v>82.059999999999988</v>
      </c>
      <c r="F200" s="2">
        <v>97.69</v>
      </c>
      <c r="G200" s="2">
        <v>82.059999999999988</v>
      </c>
      <c r="H200" s="2">
        <v>82.059999999999988</v>
      </c>
      <c r="I200" s="2">
        <v>86.259999999999991</v>
      </c>
      <c r="J200" s="2">
        <v>86.259999999999991</v>
      </c>
      <c r="K200" s="2">
        <v>86.259999999999991</v>
      </c>
      <c r="L200" s="2">
        <v>86.259999999999991</v>
      </c>
      <c r="M200" s="2">
        <v>86.259999999999991</v>
      </c>
      <c r="N200" s="2">
        <v>86.259999999999991</v>
      </c>
      <c r="O200" s="2">
        <v>86.259999999999991</v>
      </c>
      <c r="P200" s="2">
        <v>85.829999999999984</v>
      </c>
      <c r="Q200" s="2">
        <v>86.259999999999991</v>
      </c>
      <c r="R200" s="2">
        <v>82.059999999999988</v>
      </c>
      <c r="S200" s="2">
        <v>97.69</v>
      </c>
      <c r="T200" s="2">
        <v>86.259999999999991</v>
      </c>
      <c r="U200" s="2">
        <v>86.259999999999991</v>
      </c>
      <c r="V200" s="2">
        <v>82.059999999999988</v>
      </c>
      <c r="W200" s="80" t="s">
        <v>7</v>
      </c>
    </row>
    <row r="201" spans="1:23" x14ac:dyDescent="0.35">
      <c r="A201" s="79" t="s">
        <v>611</v>
      </c>
      <c r="B201" s="2">
        <v>47.49</v>
      </c>
      <c r="C201" s="2">
        <v>47.49</v>
      </c>
      <c r="D201" s="2">
        <v>56.66</v>
      </c>
      <c r="E201" s="2">
        <v>47.49</v>
      </c>
      <c r="F201" s="2">
        <v>56.66</v>
      </c>
      <c r="G201" s="2">
        <v>47.49</v>
      </c>
      <c r="H201" s="2">
        <v>47.49</v>
      </c>
      <c r="I201" s="2">
        <v>50.04</v>
      </c>
      <c r="J201" s="2">
        <v>50.04</v>
      </c>
      <c r="K201" s="2">
        <v>50.04</v>
      </c>
      <c r="L201" s="2">
        <v>50.04</v>
      </c>
      <c r="M201" s="2">
        <v>50.04</v>
      </c>
      <c r="N201" s="2">
        <v>50.04</v>
      </c>
      <c r="O201" s="2">
        <v>50.04</v>
      </c>
      <c r="P201" s="2">
        <v>49.65</v>
      </c>
      <c r="Q201" s="2">
        <v>50.04</v>
      </c>
      <c r="R201" s="2">
        <v>47.49</v>
      </c>
      <c r="S201" s="2">
        <v>56.66</v>
      </c>
      <c r="T201" s="2">
        <v>50.04</v>
      </c>
      <c r="U201" s="2">
        <v>50.04</v>
      </c>
      <c r="V201" s="2">
        <v>47.49</v>
      </c>
      <c r="W201" s="80" t="s">
        <v>41</v>
      </c>
    </row>
    <row r="202" spans="1:23" x14ac:dyDescent="0.35">
      <c r="A202" s="79" t="s">
        <v>612</v>
      </c>
      <c r="B202" s="2">
        <v>35.4</v>
      </c>
      <c r="C202" s="2">
        <v>35.4</v>
      </c>
      <c r="D202" s="2">
        <v>42.33</v>
      </c>
      <c r="E202" s="2">
        <v>35.4</v>
      </c>
      <c r="F202" s="2">
        <v>42.33</v>
      </c>
      <c r="G202" s="2">
        <v>35.4</v>
      </c>
      <c r="H202" s="2">
        <v>35.4</v>
      </c>
      <c r="I202" s="2">
        <v>37.380000000000003</v>
      </c>
      <c r="J202" s="2">
        <v>37.380000000000003</v>
      </c>
      <c r="K202" s="2">
        <v>37.380000000000003</v>
      </c>
      <c r="L202" s="2">
        <v>37.380000000000003</v>
      </c>
      <c r="M202" s="2">
        <v>37.380000000000003</v>
      </c>
      <c r="N202" s="2">
        <v>37.380000000000003</v>
      </c>
      <c r="O202" s="2">
        <v>37.380000000000003</v>
      </c>
      <c r="P202" s="2">
        <v>37.01</v>
      </c>
      <c r="Q202" s="2">
        <v>37.380000000000003</v>
      </c>
      <c r="R202" s="2">
        <v>35.4</v>
      </c>
      <c r="S202" s="2">
        <v>42.33</v>
      </c>
      <c r="T202" s="2">
        <v>37.380000000000003</v>
      </c>
      <c r="U202" s="2">
        <v>37.380000000000003</v>
      </c>
      <c r="V202" s="2">
        <v>35.4</v>
      </c>
      <c r="W202" s="80" t="s">
        <v>42</v>
      </c>
    </row>
    <row r="203" spans="1:23" x14ac:dyDescent="0.35">
      <c r="A203" s="79" t="s">
        <v>613</v>
      </c>
      <c r="B203" s="2">
        <v>117.16</v>
      </c>
      <c r="C203" s="2">
        <v>117.16</v>
      </c>
      <c r="D203" s="2">
        <v>139.78</v>
      </c>
      <c r="E203" s="2">
        <v>117.16</v>
      </c>
      <c r="F203" s="2">
        <v>139.78</v>
      </c>
      <c r="G203" s="2">
        <v>117.16</v>
      </c>
      <c r="H203" s="2">
        <v>117.16</v>
      </c>
      <c r="I203" s="2">
        <v>123.18</v>
      </c>
      <c r="J203" s="2">
        <v>123.18</v>
      </c>
      <c r="K203" s="2">
        <v>123.18</v>
      </c>
      <c r="L203" s="2">
        <v>123.18</v>
      </c>
      <c r="M203" s="2">
        <v>123.18</v>
      </c>
      <c r="N203" s="2">
        <v>123.18</v>
      </c>
      <c r="O203" s="2">
        <v>123.18</v>
      </c>
      <c r="P203" s="2">
        <v>122.75</v>
      </c>
      <c r="Q203" s="2">
        <v>123.18</v>
      </c>
      <c r="R203" s="2">
        <v>117.16</v>
      </c>
      <c r="S203" s="2">
        <v>139.78</v>
      </c>
      <c r="T203" s="2">
        <v>123.18</v>
      </c>
      <c r="U203" s="2">
        <v>123.18</v>
      </c>
      <c r="V203" s="2">
        <v>117.16</v>
      </c>
      <c r="W203" s="80" t="s">
        <v>7</v>
      </c>
    </row>
    <row r="204" spans="1:23" x14ac:dyDescent="0.35">
      <c r="A204" s="79" t="s">
        <v>614</v>
      </c>
      <c r="B204" s="2">
        <v>67.680000000000007</v>
      </c>
      <c r="C204" s="2">
        <v>67.680000000000007</v>
      </c>
      <c r="D204" s="2">
        <v>80.88</v>
      </c>
      <c r="E204" s="2">
        <v>67.680000000000007</v>
      </c>
      <c r="F204" s="2">
        <v>80.88</v>
      </c>
      <c r="G204" s="2">
        <v>67.680000000000007</v>
      </c>
      <c r="H204" s="2">
        <v>67.680000000000007</v>
      </c>
      <c r="I204" s="2">
        <v>71.28</v>
      </c>
      <c r="J204" s="2">
        <v>71.28</v>
      </c>
      <c r="K204" s="2">
        <v>71.28</v>
      </c>
      <c r="L204" s="2">
        <v>71.28</v>
      </c>
      <c r="M204" s="2">
        <v>71.28</v>
      </c>
      <c r="N204" s="2">
        <v>71.28</v>
      </c>
      <c r="O204" s="2">
        <v>71.28</v>
      </c>
      <c r="P204" s="2">
        <v>70.900000000000006</v>
      </c>
      <c r="Q204" s="2">
        <v>71.28</v>
      </c>
      <c r="R204" s="2">
        <v>67.680000000000007</v>
      </c>
      <c r="S204" s="2">
        <v>80.88</v>
      </c>
      <c r="T204" s="2">
        <v>71.28</v>
      </c>
      <c r="U204" s="2">
        <v>71.28</v>
      </c>
      <c r="V204" s="2">
        <v>67.680000000000007</v>
      </c>
      <c r="W204" s="80" t="s">
        <v>41</v>
      </c>
    </row>
    <row r="205" spans="1:23" x14ac:dyDescent="0.35">
      <c r="A205" s="79" t="s">
        <v>615</v>
      </c>
      <c r="B205" s="2">
        <v>50.37</v>
      </c>
      <c r="C205" s="2">
        <v>50.37</v>
      </c>
      <c r="D205" s="2">
        <v>60.27</v>
      </c>
      <c r="E205" s="2">
        <v>50.37</v>
      </c>
      <c r="F205" s="2">
        <v>60.27</v>
      </c>
      <c r="G205" s="2">
        <v>50.37</v>
      </c>
      <c r="H205" s="2">
        <v>50.37</v>
      </c>
      <c r="I205" s="2">
        <v>53.12</v>
      </c>
      <c r="J205" s="2">
        <v>53.12</v>
      </c>
      <c r="K205" s="2">
        <v>53.12</v>
      </c>
      <c r="L205" s="2">
        <v>53.12</v>
      </c>
      <c r="M205" s="2">
        <v>53.12</v>
      </c>
      <c r="N205" s="2">
        <v>53.12</v>
      </c>
      <c r="O205" s="2">
        <v>53.12</v>
      </c>
      <c r="P205" s="2">
        <v>52.75</v>
      </c>
      <c r="Q205" s="2">
        <v>53.12</v>
      </c>
      <c r="R205" s="2">
        <v>50.37</v>
      </c>
      <c r="S205" s="2">
        <v>60.27</v>
      </c>
      <c r="T205" s="2">
        <v>53.12</v>
      </c>
      <c r="U205" s="2">
        <v>53.12</v>
      </c>
      <c r="V205" s="2">
        <v>50.37</v>
      </c>
      <c r="W205" s="80" t="s">
        <v>42</v>
      </c>
    </row>
    <row r="206" spans="1:23" x14ac:dyDescent="0.35">
      <c r="A206" s="79" t="s">
        <v>616</v>
      </c>
      <c r="B206" s="2">
        <v>95.64</v>
      </c>
      <c r="C206" s="2">
        <v>95.64</v>
      </c>
      <c r="D206" s="2">
        <v>106.69999999999999</v>
      </c>
      <c r="E206" s="2">
        <v>95.64</v>
      </c>
      <c r="F206" s="2">
        <v>103.13</v>
      </c>
      <c r="G206" s="2">
        <v>95.64</v>
      </c>
      <c r="H206" s="2">
        <v>95.64</v>
      </c>
      <c r="I206" s="2">
        <v>91.910000000000011</v>
      </c>
      <c r="J206" s="2">
        <v>91.910000000000011</v>
      </c>
      <c r="K206" s="2">
        <v>95.22</v>
      </c>
      <c r="L206" s="2">
        <v>95.22</v>
      </c>
      <c r="M206" s="2">
        <v>95.22</v>
      </c>
      <c r="N206" s="2">
        <v>91.910000000000011</v>
      </c>
      <c r="O206" s="2">
        <v>91.910000000000011</v>
      </c>
      <c r="P206" s="2">
        <v>95.22</v>
      </c>
      <c r="Q206" s="2">
        <v>95.22</v>
      </c>
      <c r="R206" s="2">
        <v>95.64</v>
      </c>
      <c r="S206" s="2">
        <v>106.69999999999999</v>
      </c>
      <c r="T206" s="2">
        <v>95.22</v>
      </c>
      <c r="U206" s="2">
        <v>99.58</v>
      </c>
      <c r="V206" s="2">
        <v>95.64</v>
      </c>
      <c r="W206" s="80" t="s">
        <v>7</v>
      </c>
    </row>
    <row r="207" spans="1:23" x14ac:dyDescent="0.35">
      <c r="A207" s="79" t="s">
        <v>617</v>
      </c>
      <c r="B207" s="2">
        <v>24.21</v>
      </c>
      <c r="C207" s="2">
        <v>24.21</v>
      </c>
      <c r="D207" s="2">
        <v>28.69</v>
      </c>
      <c r="E207" s="2">
        <v>24.21</v>
      </c>
      <c r="F207" s="2">
        <v>28.69</v>
      </c>
      <c r="G207" s="2">
        <v>24.21</v>
      </c>
      <c r="H207" s="2">
        <v>24.21</v>
      </c>
      <c r="I207" s="2">
        <v>25.33</v>
      </c>
      <c r="J207" s="2">
        <v>25.33</v>
      </c>
      <c r="K207" s="2">
        <v>25.33</v>
      </c>
      <c r="L207" s="2">
        <v>25.33</v>
      </c>
      <c r="M207" s="2">
        <v>25.33</v>
      </c>
      <c r="N207" s="2">
        <v>25.33</v>
      </c>
      <c r="O207" s="2">
        <v>25.33</v>
      </c>
      <c r="P207" s="2">
        <v>25.33</v>
      </c>
      <c r="Q207" s="2">
        <v>25.33</v>
      </c>
      <c r="R207" s="2">
        <v>24.21</v>
      </c>
      <c r="S207" s="2">
        <v>28.69</v>
      </c>
      <c r="T207" s="2">
        <v>25.33</v>
      </c>
      <c r="U207" s="2">
        <v>25.33</v>
      </c>
      <c r="V207" s="2">
        <v>24.21</v>
      </c>
      <c r="W207" s="80" t="s">
        <v>7</v>
      </c>
    </row>
    <row r="208" spans="1:23" x14ac:dyDescent="0.35">
      <c r="A208" s="79" t="s">
        <v>618</v>
      </c>
      <c r="B208" s="2">
        <v>24.21</v>
      </c>
      <c r="C208" s="2">
        <v>24.21</v>
      </c>
      <c r="D208" s="2">
        <v>28.69</v>
      </c>
      <c r="E208" s="2">
        <v>24.21</v>
      </c>
      <c r="F208" s="2">
        <v>28.69</v>
      </c>
      <c r="G208" s="2">
        <v>24.21</v>
      </c>
      <c r="H208" s="2">
        <v>24.21</v>
      </c>
      <c r="I208" s="2">
        <v>25.33</v>
      </c>
      <c r="J208" s="2">
        <v>25.33</v>
      </c>
      <c r="K208" s="2">
        <v>25.33</v>
      </c>
      <c r="L208" s="2">
        <v>25.33</v>
      </c>
      <c r="M208" s="2">
        <v>25.33</v>
      </c>
      <c r="N208" s="2">
        <v>25.33</v>
      </c>
      <c r="O208" s="2">
        <v>25.33</v>
      </c>
      <c r="P208" s="2">
        <v>25.33</v>
      </c>
      <c r="Q208" s="2">
        <v>25.33</v>
      </c>
      <c r="R208" s="2">
        <v>24.21</v>
      </c>
      <c r="S208" s="2">
        <v>28.69</v>
      </c>
      <c r="T208" s="2">
        <v>25.33</v>
      </c>
      <c r="U208" s="2">
        <v>25.33</v>
      </c>
      <c r="V208" s="2">
        <v>24.21</v>
      </c>
      <c r="W208" s="80" t="s">
        <v>7</v>
      </c>
    </row>
    <row r="209" spans="1:25" x14ac:dyDescent="0.35">
      <c r="A209" s="79" t="s">
        <v>619</v>
      </c>
      <c r="B209" s="2">
        <v>51.259999999999991</v>
      </c>
      <c r="C209" s="2">
        <v>51.259999999999991</v>
      </c>
      <c r="D209" s="2">
        <v>57.63000000000001</v>
      </c>
      <c r="E209" s="2">
        <v>51.259999999999991</v>
      </c>
      <c r="F209" s="2">
        <v>56.13</v>
      </c>
      <c r="G209" s="2">
        <v>51.259999999999991</v>
      </c>
      <c r="H209" s="2">
        <v>51.259999999999991</v>
      </c>
      <c r="I209" s="2">
        <v>50.19</v>
      </c>
      <c r="J209" s="2">
        <v>50.19</v>
      </c>
      <c r="K209" s="2">
        <v>51.61</v>
      </c>
      <c r="L209" s="2">
        <v>51.61</v>
      </c>
      <c r="M209" s="2">
        <v>51.61</v>
      </c>
      <c r="N209" s="2">
        <v>50.19</v>
      </c>
      <c r="O209" s="2">
        <v>50.19</v>
      </c>
      <c r="P209" s="2">
        <v>51.61</v>
      </c>
      <c r="Q209" s="2">
        <v>51.61</v>
      </c>
      <c r="R209" s="2">
        <v>51.259999999999991</v>
      </c>
      <c r="S209" s="2">
        <v>57.63000000000001</v>
      </c>
      <c r="T209" s="2">
        <v>51.61</v>
      </c>
      <c r="U209" s="2">
        <v>53.279999999999994</v>
      </c>
      <c r="V209" s="2">
        <v>51.259999999999991</v>
      </c>
      <c r="W209" s="80" t="s">
        <v>7</v>
      </c>
    </row>
    <row r="210" spans="1:25" x14ac:dyDescent="0.35">
      <c r="A210" s="79" t="s">
        <v>620</v>
      </c>
      <c r="B210" s="2">
        <v>68.52</v>
      </c>
      <c r="C210" s="2">
        <v>68.52</v>
      </c>
      <c r="D210" s="2">
        <v>77.990000000000009</v>
      </c>
      <c r="E210" s="2">
        <v>68.52</v>
      </c>
      <c r="F210" s="2">
        <v>76.72</v>
      </c>
      <c r="G210" s="2">
        <v>68.52</v>
      </c>
      <c r="H210" s="2">
        <v>68.52</v>
      </c>
      <c r="I210" s="2">
        <v>68.27</v>
      </c>
      <c r="J210" s="2">
        <v>68.27</v>
      </c>
      <c r="K210" s="2">
        <v>69.489999999999995</v>
      </c>
      <c r="L210" s="2">
        <v>69.489999999999995</v>
      </c>
      <c r="M210" s="2">
        <v>69.489999999999995</v>
      </c>
      <c r="N210" s="2">
        <v>68.27</v>
      </c>
      <c r="O210" s="2">
        <v>68.27</v>
      </c>
      <c r="P210" s="2">
        <v>69.489999999999995</v>
      </c>
      <c r="Q210" s="2">
        <v>69.489999999999995</v>
      </c>
      <c r="R210" s="2">
        <v>68.52</v>
      </c>
      <c r="S210" s="2">
        <v>77.990000000000009</v>
      </c>
      <c r="T210" s="2">
        <v>69.489999999999995</v>
      </c>
      <c r="U210" s="2">
        <v>71.420000000000016</v>
      </c>
      <c r="V210" s="2">
        <v>68.52</v>
      </c>
      <c r="W210" s="80" t="s">
        <v>7</v>
      </c>
    </row>
    <row r="211" spans="1:25" x14ac:dyDescent="0.35">
      <c r="A211" s="79" t="s">
        <v>621</v>
      </c>
      <c r="B211" s="2">
        <v>89.089999999999989</v>
      </c>
      <c r="C211" s="2">
        <v>89.089999999999989</v>
      </c>
      <c r="D211" s="2">
        <v>103.08000000000001</v>
      </c>
      <c r="E211" s="2">
        <v>89.089999999999989</v>
      </c>
      <c r="F211" s="2">
        <v>101.89</v>
      </c>
      <c r="G211" s="2">
        <v>89.089999999999989</v>
      </c>
      <c r="H211" s="2">
        <v>89.089999999999989</v>
      </c>
      <c r="I211" s="2">
        <v>90.140000000000015</v>
      </c>
      <c r="J211" s="2">
        <v>90.140000000000015</v>
      </c>
      <c r="K211" s="2">
        <v>91.25</v>
      </c>
      <c r="L211" s="2">
        <v>91.25</v>
      </c>
      <c r="M211" s="2">
        <v>91.25</v>
      </c>
      <c r="N211" s="2">
        <v>90.140000000000015</v>
      </c>
      <c r="O211" s="2">
        <v>90.140000000000015</v>
      </c>
      <c r="P211" s="2">
        <v>91.25</v>
      </c>
      <c r="Q211" s="2">
        <v>91.25</v>
      </c>
      <c r="R211" s="2">
        <v>89.089999999999989</v>
      </c>
      <c r="S211" s="2">
        <v>103.08000000000001</v>
      </c>
      <c r="T211" s="2">
        <v>91.25</v>
      </c>
      <c r="U211" s="2">
        <v>93.11</v>
      </c>
      <c r="V211" s="2">
        <v>89.089999999999989</v>
      </c>
      <c r="W211" s="80" t="s">
        <v>7</v>
      </c>
    </row>
    <row r="212" spans="1:25" x14ac:dyDescent="0.35">
      <c r="A212" s="79" t="s">
        <v>622</v>
      </c>
      <c r="B212" s="2">
        <v>65.759999999999991</v>
      </c>
      <c r="C212" s="2">
        <v>65.759999999999991</v>
      </c>
      <c r="D212" s="2">
        <v>75.78</v>
      </c>
      <c r="E212" s="2">
        <v>65.759999999999991</v>
      </c>
      <c r="F212" s="2">
        <v>74.78</v>
      </c>
      <c r="G212" s="2">
        <v>65.759999999999991</v>
      </c>
      <c r="H212" s="2">
        <v>65.759999999999991</v>
      </c>
      <c r="I212" s="2">
        <v>66.510000000000005</v>
      </c>
      <c r="J212" s="2">
        <v>66.510000000000005</v>
      </c>
      <c r="K212" s="2">
        <v>67.44</v>
      </c>
      <c r="L212" s="2">
        <v>67.44</v>
      </c>
      <c r="M212" s="2">
        <v>67.44</v>
      </c>
      <c r="N212" s="2">
        <v>66.510000000000005</v>
      </c>
      <c r="O212" s="2">
        <v>66.510000000000005</v>
      </c>
      <c r="P212" s="2">
        <v>67.44</v>
      </c>
      <c r="Q212" s="2">
        <v>67.44</v>
      </c>
      <c r="R212" s="2">
        <v>65.759999999999991</v>
      </c>
      <c r="S212" s="2">
        <v>75.78</v>
      </c>
      <c r="T212" s="2">
        <v>67.44</v>
      </c>
      <c r="U212" s="2">
        <v>68.55</v>
      </c>
      <c r="V212" s="2">
        <v>65.759999999999991</v>
      </c>
      <c r="W212" s="80" t="s">
        <v>7</v>
      </c>
    </row>
    <row r="213" spans="1:25" x14ac:dyDescent="0.35">
      <c r="A213" s="79" t="s">
        <v>266</v>
      </c>
      <c r="B213" s="2">
        <v>53.14</v>
      </c>
      <c r="C213" s="2">
        <v>53.14</v>
      </c>
      <c r="D213" s="2">
        <v>59.22</v>
      </c>
      <c r="E213" s="2">
        <v>53.14</v>
      </c>
      <c r="F213" s="2">
        <v>57.94</v>
      </c>
      <c r="G213" s="2">
        <v>53.14</v>
      </c>
      <c r="H213" s="2">
        <v>53.14</v>
      </c>
      <c r="I213" s="2">
        <v>52.52</v>
      </c>
      <c r="J213" s="2">
        <v>52.52</v>
      </c>
      <c r="K213" s="2">
        <v>53.8</v>
      </c>
      <c r="L213" s="2">
        <v>53.8</v>
      </c>
      <c r="M213" s="2">
        <v>53.8</v>
      </c>
      <c r="N213" s="2">
        <v>52.52</v>
      </c>
      <c r="O213" s="2">
        <v>52.52</v>
      </c>
      <c r="P213" s="2">
        <v>53.19</v>
      </c>
      <c r="Q213" s="2">
        <v>53.8</v>
      </c>
      <c r="R213" s="2">
        <v>53.14</v>
      </c>
      <c r="S213" s="2">
        <v>59.22</v>
      </c>
      <c r="T213" s="2">
        <v>53.8</v>
      </c>
      <c r="U213" s="2">
        <v>55.48</v>
      </c>
      <c r="V213" s="2">
        <v>53.14</v>
      </c>
      <c r="W213" s="80" t="s">
        <v>7</v>
      </c>
    </row>
    <row r="214" spans="1:25" x14ac:dyDescent="0.35">
      <c r="A214" s="79" t="s">
        <v>640</v>
      </c>
      <c r="B214" s="2">
        <v>66.02</v>
      </c>
      <c r="C214" s="2">
        <v>66.02</v>
      </c>
      <c r="D214" s="2">
        <v>75.940000000000012</v>
      </c>
      <c r="E214" s="2">
        <v>66.02</v>
      </c>
      <c r="F214" s="2">
        <v>74.929999999999993</v>
      </c>
      <c r="G214" s="2">
        <v>66.02</v>
      </c>
      <c r="H214" s="2">
        <v>66.02</v>
      </c>
      <c r="I214" s="2">
        <v>66.47</v>
      </c>
      <c r="J214" s="2">
        <v>66.47</v>
      </c>
      <c r="K214" s="2">
        <v>67.41</v>
      </c>
      <c r="L214" s="2">
        <v>67.41</v>
      </c>
      <c r="M214">
        <v>67.41</v>
      </c>
      <c r="N214">
        <v>66.47</v>
      </c>
      <c r="O214">
        <v>66.47</v>
      </c>
      <c r="P214">
        <v>67.41</v>
      </c>
      <c r="Q214">
        <v>67.41</v>
      </c>
      <c r="R214">
        <v>66.02</v>
      </c>
      <c r="S214">
        <v>75.940000000000012</v>
      </c>
      <c r="T214">
        <v>67.41</v>
      </c>
      <c r="U214">
        <v>68.900000000000006</v>
      </c>
      <c r="V214">
        <v>66.02</v>
      </c>
      <c r="W214" s="80" t="s">
        <v>7</v>
      </c>
      <c r="X214"/>
      <c r="Y214"/>
    </row>
  </sheetData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10CF-469A-4E72-9934-6A375F066433}">
  <dimension ref="A1:E214"/>
  <sheetViews>
    <sheetView topLeftCell="A196" zoomScale="85" zoomScaleNormal="85" workbookViewId="0">
      <selection activeCell="C46" sqref="C46"/>
    </sheetView>
  </sheetViews>
  <sheetFormatPr defaultRowHeight="21" x14ac:dyDescent="0.35"/>
  <cols>
    <col min="1" max="1" width="74" style="79" customWidth="1"/>
    <col min="2" max="2" width="8.7265625" style="4"/>
    <col min="3" max="3" width="18.36328125" hidden="1" customWidth="1"/>
  </cols>
  <sheetData>
    <row r="1" spans="1:4" x14ac:dyDescent="0.35">
      <c r="A1" s="83" t="s">
        <v>262</v>
      </c>
      <c r="B1" s="84" t="s">
        <v>267</v>
      </c>
      <c r="C1" s="14" t="s">
        <v>344</v>
      </c>
    </row>
    <row r="2" spans="1:4" x14ac:dyDescent="0.35">
      <c r="A2" s="79" t="str">
        <f>Rates!A2</f>
        <v>Personal Assistance, 1:1</v>
      </c>
      <c r="B2" s="4" t="s">
        <v>268</v>
      </c>
      <c r="C2" t="s">
        <v>303</v>
      </c>
      <c r="D2" t="s">
        <v>345</v>
      </c>
    </row>
    <row r="3" spans="1:4" x14ac:dyDescent="0.35">
      <c r="A3" s="79" t="str">
        <f>Rates!A3</f>
        <v>Personal Assistance, 1:2</v>
      </c>
      <c r="B3" s="4" t="s">
        <v>268</v>
      </c>
      <c r="C3" t="s">
        <v>303</v>
      </c>
      <c r="D3" t="s">
        <v>346</v>
      </c>
    </row>
    <row r="4" spans="1:4" x14ac:dyDescent="0.35">
      <c r="A4" s="79" t="str">
        <f>Rates!A4</f>
        <v>Personal Assistance, 1:3</v>
      </c>
      <c r="B4" s="4" t="s">
        <v>268</v>
      </c>
      <c r="C4" t="s">
        <v>303</v>
      </c>
      <c r="D4" t="s">
        <v>347</v>
      </c>
    </row>
    <row r="5" spans="1:4" x14ac:dyDescent="0.35">
      <c r="A5" s="79" t="str">
        <f>Rates!A5</f>
        <v>Participant-Directed Personal Assistance, 1:1</v>
      </c>
      <c r="B5" s="4">
        <v>456</v>
      </c>
      <c r="C5" t="s">
        <v>304</v>
      </c>
      <c r="D5" t="s">
        <v>348</v>
      </c>
    </row>
    <row r="6" spans="1:4" x14ac:dyDescent="0.35">
      <c r="A6" s="79" t="str">
        <f>Rates!A6</f>
        <v>Participant-Directed Personal Assistance, 1:2</v>
      </c>
      <c r="B6" s="4">
        <v>456</v>
      </c>
      <c r="C6" t="s">
        <v>304</v>
      </c>
      <c r="D6" t="s">
        <v>349</v>
      </c>
    </row>
    <row r="7" spans="1:4" x14ac:dyDescent="0.35">
      <c r="A7" s="79" t="str">
        <f>Rates!A7</f>
        <v>Participant-Directed Personal Assistance, 1:3</v>
      </c>
      <c r="B7" s="4">
        <v>456</v>
      </c>
      <c r="C7" t="s">
        <v>304</v>
      </c>
      <c r="D7" t="s">
        <v>350</v>
      </c>
    </row>
    <row r="8" spans="1:4" x14ac:dyDescent="0.35">
      <c r="A8" s="79" t="str">
        <f>Rates!A8</f>
        <v>Parent Coordinated Personal Assistance, 1:1</v>
      </c>
      <c r="B8" s="4" t="s">
        <v>269</v>
      </c>
      <c r="C8" t="s">
        <v>305</v>
      </c>
      <c r="D8" t="s">
        <v>351</v>
      </c>
    </row>
    <row r="9" spans="1:4" x14ac:dyDescent="0.35">
      <c r="A9" s="79" t="str">
        <f>Rates!A9</f>
        <v>Parent Coordinated Personal Assistance, 1:2</v>
      </c>
      <c r="B9" s="4" t="s">
        <v>269</v>
      </c>
      <c r="C9" t="s">
        <v>305</v>
      </c>
      <c r="D9" t="s">
        <v>352</v>
      </c>
    </row>
    <row r="10" spans="1:4" x14ac:dyDescent="0.35">
      <c r="A10" s="79" t="str">
        <f>Rates!A10</f>
        <v>Parent Coordinated Personal Assistance, 1:3</v>
      </c>
      <c r="B10" s="4" t="s">
        <v>269</v>
      </c>
      <c r="C10" t="s">
        <v>305</v>
      </c>
      <c r="D10" t="s">
        <v>353</v>
      </c>
    </row>
    <row r="11" spans="1:4" x14ac:dyDescent="0.35">
      <c r="A11" s="79" t="str">
        <f>Rates!A11</f>
        <v>Parent Coordinated Personal Assistance, OT Rate, 1:1</v>
      </c>
      <c r="B11" s="4" t="s">
        <v>269</v>
      </c>
      <c r="C11" t="s">
        <v>305</v>
      </c>
      <c r="D11" t="s">
        <v>354</v>
      </c>
    </row>
    <row r="12" spans="1:4" x14ac:dyDescent="0.35">
      <c r="A12" s="79" t="str">
        <f>Rates!A12</f>
        <v>Parent Coordinated Personal Assistance, OT Rate, 1:2</v>
      </c>
      <c r="B12" s="4" t="s">
        <v>269</v>
      </c>
      <c r="C12" t="s">
        <v>305</v>
      </c>
      <c r="D12" t="s">
        <v>355</v>
      </c>
    </row>
    <row r="13" spans="1:4" x14ac:dyDescent="0.35">
      <c r="A13" s="79" t="str">
        <f>Rates!A13</f>
        <v>Parent Coordinated Personal Assistance, OT Rate, 1:3</v>
      </c>
      <c r="B13" s="4" t="s">
        <v>269</v>
      </c>
      <c r="C13" t="s">
        <v>305</v>
      </c>
      <c r="D13" t="s">
        <v>356</v>
      </c>
    </row>
    <row r="14" spans="1:4" x14ac:dyDescent="0.35">
      <c r="A14" s="79" t="str">
        <f>Rates!A14</f>
        <v>Independent Living Program, 1:1</v>
      </c>
      <c r="B14" s="4">
        <v>520</v>
      </c>
      <c r="C14" t="s">
        <v>306</v>
      </c>
      <c r="D14" t="s">
        <v>357</v>
      </c>
    </row>
    <row r="15" spans="1:4" x14ac:dyDescent="0.35">
      <c r="A15" s="79" t="str">
        <f>Rates!A15</f>
        <v>Independent Living Program, 1:2</v>
      </c>
      <c r="B15" s="4">
        <v>520</v>
      </c>
      <c r="C15" t="s">
        <v>306</v>
      </c>
      <c r="D15" t="s">
        <v>358</v>
      </c>
    </row>
    <row r="16" spans="1:4" x14ac:dyDescent="0.35">
      <c r="A16" s="79" t="str">
        <f>Rates!A16</f>
        <v>Independent Living Program, 1:3</v>
      </c>
      <c r="B16" s="4">
        <v>520</v>
      </c>
      <c r="C16" t="s">
        <v>306</v>
      </c>
      <c r="D16" t="s">
        <v>359</v>
      </c>
    </row>
    <row r="17" spans="1:4" x14ac:dyDescent="0.35">
      <c r="A17" s="79" t="str">
        <f>Rates!A17</f>
        <v>Participant-Directed Independent Living, 1:1</v>
      </c>
      <c r="B17" s="4">
        <v>457</v>
      </c>
      <c r="C17" t="s">
        <v>307</v>
      </c>
      <c r="D17" t="s">
        <v>360</v>
      </c>
    </row>
    <row r="18" spans="1:4" x14ac:dyDescent="0.35">
      <c r="A18" s="79" t="str">
        <f>Rates!A18</f>
        <v>Participant-Directed Independent Living, 1:2</v>
      </c>
      <c r="B18" s="4">
        <v>457</v>
      </c>
      <c r="C18" t="s">
        <v>307</v>
      </c>
      <c r="D18" t="s">
        <v>361</v>
      </c>
    </row>
    <row r="19" spans="1:4" x14ac:dyDescent="0.35">
      <c r="A19" s="79" t="str">
        <f>Rates!A19</f>
        <v>Participant-Directed Independent Living, 1:3</v>
      </c>
      <c r="B19" s="4">
        <v>457</v>
      </c>
      <c r="C19" t="s">
        <v>307</v>
      </c>
      <c r="D19" t="s">
        <v>362</v>
      </c>
    </row>
    <row r="20" spans="1:4" x14ac:dyDescent="0.35">
      <c r="A20" s="79" t="str">
        <f>Rates!A20</f>
        <v>Independent Living Specialist, 1:1</v>
      </c>
      <c r="B20" s="4">
        <v>635</v>
      </c>
      <c r="C20" t="s">
        <v>308</v>
      </c>
      <c r="D20" t="s">
        <v>363</v>
      </c>
    </row>
    <row r="21" spans="1:4" x14ac:dyDescent="0.35">
      <c r="A21" s="79" t="str">
        <f>Rates!A21</f>
        <v>Independent Living Specialist, 1:2</v>
      </c>
      <c r="B21" s="4">
        <v>635</v>
      </c>
      <c r="C21" t="s">
        <v>308</v>
      </c>
      <c r="D21" t="s">
        <v>364</v>
      </c>
    </row>
    <row r="22" spans="1:4" x14ac:dyDescent="0.35">
      <c r="A22" s="79" t="str">
        <f>Rates!A22</f>
        <v>Independent Living Specialist, 1:3</v>
      </c>
      <c r="B22" s="4">
        <v>635</v>
      </c>
      <c r="C22" t="s">
        <v>308</v>
      </c>
      <c r="D22" t="s">
        <v>365</v>
      </c>
    </row>
    <row r="23" spans="1:4" x14ac:dyDescent="0.35">
      <c r="A23" s="79" t="str">
        <f>Rates!A23</f>
        <v>Parent Coordinated Supported Living, 1:1</v>
      </c>
      <c r="B23" s="4" t="s">
        <v>270</v>
      </c>
      <c r="C23" t="s">
        <v>309</v>
      </c>
      <c r="D23" t="s">
        <v>366</v>
      </c>
    </row>
    <row r="24" spans="1:4" x14ac:dyDescent="0.35">
      <c r="A24" s="79" t="str">
        <f>Rates!A24</f>
        <v>Parent Coordinated Supported Living, 1:2</v>
      </c>
      <c r="B24" s="4" t="s">
        <v>270</v>
      </c>
      <c r="C24" t="s">
        <v>309</v>
      </c>
      <c r="D24" t="s">
        <v>367</v>
      </c>
    </row>
    <row r="25" spans="1:4" x14ac:dyDescent="0.35">
      <c r="A25" s="79" t="str">
        <f>Rates!A25</f>
        <v>Parent Coordinated Supported Living, 1:3</v>
      </c>
      <c r="B25" s="4" t="s">
        <v>270</v>
      </c>
      <c r="C25" t="s">
        <v>309</v>
      </c>
      <c r="D25" t="s">
        <v>368</v>
      </c>
    </row>
    <row r="26" spans="1:4" x14ac:dyDescent="0.35">
      <c r="A26" s="79" t="str">
        <f>Rates!A26</f>
        <v>Parent Coordinated Supported Living, OT Rate, 1:1</v>
      </c>
      <c r="B26" s="4" t="s">
        <v>270</v>
      </c>
      <c r="C26" t="s">
        <v>309</v>
      </c>
      <c r="D26" t="s">
        <v>369</v>
      </c>
    </row>
    <row r="27" spans="1:4" x14ac:dyDescent="0.35">
      <c r="A27" s="79" t="str">
        <f>Rates!A27</f>
        <v>Parent Coordinated Supported Living, OT Rate, 1:2</v>
      </c>
      <c r="B27" s="4" t="s">
        <v>270</v>
      </c>
      <c r="C27" t="s">
        <v>309</v>
      </c>
      <c r="D27" t="s">
        <v>370</v>
      </c>
    </row>
    <row r="28" spans="1:4" x14ac:dyDescent="0.35">
      <c r="A28" s="79" t="str">
        <f>Rates!A28</f>
        <v>Parent Coordinated Supported Living, OT Rate, 1:3</v>
      </c>
      <c r="B28" s="4" t="s">
        <v>270</v>
      </c>
      <c r="C28" t="s">
        <v>309</v>
      </c>
      <c r="D28" t="s">
        <v>371</v>
      </c>
    </row>
    <row r="29" spans="1:4" x14ac:dyDescent="0.35">
      <c r="A29" s="79" t="str">
        <f>Rates!A29</f>
        <v>Supported Living Services, 1:1</v>
      </c>
      <c r="B29" s="4">
        <v>896</v>
      </c>
      <c r="C29" t="s">
        <v>310</v>
      </c>
      <c r="D29" t="s">
        <v>372</v>
      </c>
    </row>
    <row r="30" spans="1:4" x14ac:dyDescent="0.35">
      <c r="A30" s="79" t="str">
        <f>Rates!A30</f>
        <v>Supported Living Services, 1:2</v>
      </c>
      <c r="B30" s="4">
        <v>896</v>
      </c>
      <c r="C30" t="s">
        <v>310</v>
      </c>
      <c r="D30" t="s">
        <v>373</v>
      </c>
    </row>
    <row r="31" spans="1:4" x14ac:dyDescent="0.35">
      <c r="A31" s="79" t="str">
        <f>Rates!A31</f>
        <v>Supported Living Services, 1:3</v>
      </c>
      <c r="B31" s="4">
        <v>896</v>
      </c>
      <c r="C31" t="s">
        <v>310</v>
      </c>
      <c r="D31" t="s">
        <v>374</v>
      </c>
    </row>
    <row r="32" spans="1:4" x14ac:dyDescent="0.35">
      <c r="A32" s="79" t="str">
        <f>Rates!A32</f>
        <v>Parenting Support Services, 1:1</v>
      </c>
      <c r="B32" s="4">
        <v>108</v>
      </c>
      <c r="C32" t="s">
        <v>311</v>
      </c>
      <c r="D32" t="s">
        <v>375</v>
      </c>
    </row>
    <row r="33" spans="1:4" x14ac:dyDescent="0.35">
      <c r="A33" s="79" t="str">
        <f>Rates!A33</f>
        <v>Parenting Support Services, 1:2</v>
      </c>
      <c r="B33" s="4">
        <v>108</v>
      </c>
      <c r="C33" t="s">
        <v>311</v>
      </c>
      <c r="D33" t="s">
        <v>376</v>
      </c>
    </row>
    <row r="34" spans="1:4" x14ac:dyDescent="0.35">
      <c r="A34" s="79" t="str">
        <f>Rates!A34</f>
        <v>Parenting Support Services, 1:3</v>
      </c>
      <c r="B34" s="4">
        <v>108</v>
      </c>
      <c r="C34" t="s">
        <v>311</v>
      </c>
      <c r="D34" t="s">
        <v>377</v>
      </c>
    </row>
    <row r="35" spans="1:4" x14ac:dyDescent="0.35">
      <c r="A35" s="79" t="str">
        <f>Rates!A35</f>
        <v>Respite, 1:1</v>
      </c>
      <c r="B35" s="4">
        <v>862</v>
      </c>
      <c r="C35" t="s">
        <v>312</v>
      </c>
      <c r="D35" t="s">
        <v>378</v>
      </c>
    </row>
    <row r="36" spans="1:4" x14ac:dyDescent="0.35">
      <c r="A36" s="79" t="str">
        <f>Rates!A36</f>
        <v>Respite, 1:2</v>
      </c>
      <c r="B36" s="4">
        <v>862</v>
      </c>
      <c r="C36" t="s">
        <v>312</v>
      </c>
      <c r="D36" t="s">
        <v>379</v>
      </c>
    </row>
    <row r="37" spans="1:4" x14ac:dyDescent="0.35">
      <c r="A37" s="79" t="str">
        <f>Rates!A37</f>
        <v>Respite, 1:3</v>
      </c>
      <c r="B37" s="4">
        <v>862</v>
      </c>
      <c r="C37" t="s">
        <v>312</v>
      </c>
      <c r="D37" t="s">
        <v>380</v>
      </c>
    </row>
    <row r="38" spans="1:4" x14ac:dyDescent="0.35">
      <c r="A38" s="79" t="str">
        <f>Rates!A38</f>
        <v>Respite, 1:4</v>
      </c>
      <c r="B38" s="4">
        <v>862</v>
      </c>
      <c r="C38" t="s">
        <v>312</v>
      </c>
      <c r="D38" t="s">
        <v>381</v>
      </c>
    </row>
    <row r="39" spans="1:4" x14ac:dyDescent="0.35">
      <c r="A39" s="79" t="str">
        <f>Rates!A39</f>
        <v>Respite, 1:5</v>
      </c>
      <c r="B39" s="4">
        <v>862</v>
      </c>
      <c r="C39" t="s">
        <v>312</v>
      </c>
      <c r="D39" t="s">
        <v>382</v>
      </c>
    </row>
    <row r="40" spans="1:4" x14ac:dyDescent="0.35">
      <c r="A40" s="79" t="str">
        <f>Rates!A40</f>
        <v>Behavioral Respite, Direct Service Professional, 1:1</v>
      </c>
      <c r="B40" s="4" t="s">
        <v>629</v>
      </c>
      <c r="D40" t="s">
        <v>630</v>
      </c>
    </row>
    <row r="41" spans="1:4" x14ac:dyDescent="0.35">
      <c r="A41" s="79" t="str">
        <f>Rates!A41</f>
        <v>Participant-Directed Respite, 1:1</v>
      </c>
      <c r="B41" s="4">
        <v>465</v>
      </c>
      <c r="C41" t="s">
        <v>313</v>
      </c>
      <c r="D41" t="s">
        <v>383</v>
      </c>
    </row>
    <row r="42" spans="1:4" x14ac:dyDescent="0.35">
      <c r="A42" s="79" t="str">
        <f>Rates!A42</f>
        <v>Participant-Directed Respite, 1:2</v>
      </c>
      <c r="B42" s="4">
        <v>465</v>
      </c>
      <c r="C42" t="s">
        <v>313</v>
      </c>
      <c r="D42" t="s">
        <v>384</v>
      </c>
    </row>
    <row r="43" spans="1:4" x14ac:dyDescent="0.35">
      <c r="A43" s="79" t="str">
        <f>Rates!A43</f>
        <v>Participant-Directed Respite, 1:3</v>
      </c>
      <c r="B43" s="4">
        <v>465</v>
      </c>
      <c r="C43" t="s">
        <v>313</v>
      </c>
      <c r="D43" t="s">
        <v>385</v>
      </c>
    </row>
    <row r="44" spans="1:4" x14ac:dyDescent="0.35">
      <c r="A44" s="79" t="str">
        <f>Rates!A44</f>
        <v>Participant-Directed Respite, 1:4</v>
      </c>
      <c r="B44" s="4">
        <v>465</v>
      </c>
      <c r="C44" t="s">
        <v>313</v>
      </c>
      <c r="D44" t="s">
        <v>386</v>
      </c>
    </row>
    <row r="45" spans="1:4" x14ac:dyDescent="0.35">
      <c r="A45" s="79" t="str">
        <f>Rates!A45</f>
        <v>Participant-Directed Respite, 1:5</v>
      </c>
      <c r="B45" s="4">
        <v>465</v>
      </c>
      <c r="C45" t="s">
        <v>313</v>
      </c>
      <c r="D45" t="s">
        <v>387</v>
      </c>
    </row>
    <row r="46" spans="1:4" x14ac:dyDescent="0.35">
      <c r="A46" s="79" t="str">
        <f>Rates!A46</f>
        <v>Participant-Directed Respite, OT Rate, 1:1</v>
      </c>
      <c r="B46" s="4">
        <v>465</v>
      </c>
      <c r="C46" t="s">
        <v>313</v>
      </c>
      <c r="D46" t="s">
        <v>388</v>
      </c>
    </row>
    <row r="47" spans="1:4" x14ac:dyDescent="0.35">
      <c r="A47" s="79" t="str">
        <f>Rates!A47</f>
        <v>Participant-Directed Respite, OT Rate, 1:2</v>
      </c>
      <c r="B47" s="4">
        <v>465</v>
      </c>
      <c r="C47" t="s">
        <v>313</v>
      </c>
      <c r="D47" t="s">
        <v>389</v>
      </c>
    </row>
    <row r="48" spans="1:4" x14ac:dyDescent="0.35">
      <c r="A48" s="79" t="str">
        <f>Rates!A48</f>
        <v>Participant-Directed Respite, OT Rate, 1:2</v>
      </c>
      <c r="B48" s="4">
        <v>465</v>
      </c>
      <c r="C48" t="s">
        <v>313</v>
      </c>
      <c r="D48" t="s">
        <v>390</v>
      </c>
    </row>
    <row r="49" spans="1:4" x14ac:dyDescent="0.35">
      <c r="A49" s="79" t="str">
        <f>Rates!A49</f>
        <v>Participant-Directed Respite, OT Rate, 1:4</v>
      </c>
      <c r="B49" s="4">
        <v>465</v>
      </c>
      <c r="C49" t="s">
        <v>313</v>
      </c>
      <c r="D49" t="s">
        <v>391</v>
      </c>
    </row>
    <row r="50" spans="1:4" x14ac:dyDescent="0.35">
      <c r="A50" s="79" t="str">
        <f>Rates!A50</f>
        <v>Participant-Directed Respite, OT Rate, 1:5</v>
      </c>
      <c r="B50" s="4">
        <v>465</v>
      </c>
      <c r="C50" t="s">
        <v>313</v>
      </c>
      <c r="D50" t="s">
        <v>392</v>
      </c>
    </row>
    <row r="51" spans="1:4" x14ac:dyDescent="0.35">
      <c r="A51" s="79" t="str">
        <f>Rates!A51</f>
        <v>Tutor Services, 1:1</v>
      </c>
      <c r="B51" s="4">
        <v>680</v>
      </c>
      <c r="C51" t="s">
        <v>314</v>
      </c>
      <c r="D51" t="s">
        <v>393</v>
      </c>
    </row>
    <row r="52" spans="1:4" x14ac:dyDescent="0.35">
      <c r="A52" s="79" t="str">
        <f>Rates!A52</f>
        <v>Tutor Services, 1:2</v>
      </c>
      <c r="B52" s="4">
        <v>680</v>
      </c>
      <c r="C52" t="s">
        <v>314</v>
      </c>
      <c r="D52" t="s">
        <v>394</v>
      </c>
    </row>
    <row r="53" spans="1:4" x14ac:dyDescent="0.35">
      <c r="A53" s="79" t="str">
        <f>Rates!A53</f>
        <v>Tutor Services, 1:3</v>
      </c>
      <c r="B53" s="4">
        <v>680</v>
      </c>
      <c r="C53" t="s">
        <v>314</v>
      </c>
      <c r="D53" t="s">
        <v>395</v>
      </c>
    </row>
    <row r="54" spans="1:4" x14ac:dyDescent="0.35">
      <c r="A54" s="79" t="str">
        <f>Rates!A54</f>
        <v>Housekeeping, 1:1</v>
      </c>
      <c r="B54" s="4">
        <v>860</v>
      </c>
      <c r="C54" t="s">
        <v>315</v>
      </c>
      <c r="D54" t="s">
        <v>396</v>
      </c>
    </row>
    <row r="55" spans="1:4" x14ac:dyDescent="0.35">
      <c r="A55" s="79" t="str">
        <f>Rates!A55</f>
        <v>Housekeeping, 1:2</v>
      </c>
      <c r="B55" s="4">
        <v>860</v>
      </c>
      <c r="C55" t="s">
        <v>315</v>
      </c>
      <c r="D55" t="s">
        <v>397</v>
      </c>
    </row>
    <row r="56" spans="1:4" x14ac:dyDescent="0.35">
      <c r="A56" s="79" t="str">
        <f>Rates!A56</f>
        <v>Housekeeping, 1:3</v>
      </c>
      <c r="B56" s="4">
        <v>860</v>
      </c>
      <c r="C56" t="s">
        <v>315</v>
      </c>
      <c r="D56" t="s">
        <v>398</v>
      </c>
    </row>
    <row r="57" spans="1:4" x14ac:dyDescent="0.35">
      <c r="A57" s="79" t="str">
        <f>Rates!A57</f>
        <v>Supplemental Prog. Supp. - Other Svcs</v>
      </c>
      <c r="B57" s="4">
        <v>111</v>
      </c>
      <c r="C57" t="s">
        <v>177</v>
      </c>
      <c r="D57" t="s">
        <v>399</v>
      </c>
    </row>
    <row r="58" spans="1:4" x14ac:dyDescent="0.35">
      <c r="A58" s="79" t="str">
        <f>Rates!A58</f>
        <v>Supplemental Residential Prog. Supp.</v>
      </c>
      <c r="B58" s="4">
        <v>109</v>
      </c>
      <c r="C58" t="s">
        <v>178</v>
      </c>
      <c r="D58" t="s">
        <v>400</v>
      </c>
    </row>
    <row r="59" spans="1:4" x14ac:dyDescent="0.35">
      <c r="A59" s="79" t="str">
        <f>Rates!A59</f>
        <v>Day Services, 1:10</v>
      </c>
      <c r="B59" s="4">
        <v>531</v>
      </c>
      <c r="C59" t="s">
        <v>316</v>
      </c>
      <c r="D59" t="s">
        <v>401</v>
      </c>
    </row>
    <row r="60" spans="1:4" x14ac:dyDescent="0.35">
      <c r="A60" s="79" t="str">
        <f>Rates!A60</f>
        <v>Day Services, 1:9</v>
      </c>
      <c r="B60" s="4">
        <v>531</v>
      </c>
      <c r="C60" t="s">
        <v>316</v>
      </c>
      <c r="D60" t="s">
        <v>402</v>
      </c>
    </row>
    <row r="61" spans="1:4" x14ac:dyDescent="0.35">
      <c r="A61" s="79" t="str">
        <f>Rates!A61</f>
        <v>Day Services, 1:8</v>
      </c>
      <c r="B61" s="4">
        <v>531</v>
      </c>
      <c r="C61" t="s">
        <v>316</v>
      </c>
      <c r="D61" t="s">
        <v>403</v>
      </c>
    </row>
    <row r="62" spans="1:4" x14ac:dyDescent="0.35">
      <c r="A62" s="79" t="str">
        <f>Rates!A62</f>
        <v>Day Services, 1:7</v>
      </c>
      <c r="B62" s="4">
        <v>531</v>
      </c>
      <c r="C62" t="s">
        <v>316</v>
      </c>
      <c r="D62" t="s">
        <v>404</v>
      </c>
    </row>
    <row r="63" spans="1:4" x14ac:dyDescent="0.35">
      <c r="A63" s="79" t="str">
        <f>Rates!A63</f>
        <v>Day Services, 1:6</v>
      </c>
      <c r="B63" s="4">
        <v>531</v>
      </c>
      <c r="C63" t="s">
        <v>316</v>
      </c>
      <c r="D63" t="s">
        <v>405</v>
      </c>
    </row>
    <row r="64" spans="1:4" x14ac:dyDescent="0.35">
      <c r="A64" s="79" t="str">
        <f>Rates!A64</f>
        <v>Day Services, 1:5</v>
      </c>
      <c r="B64" s="4">
        <v>531</v>
      </c>
      <c r="C64" t="s">
        <v>316</v>
      </c>
      <c r="D64" t="s">
        <v>406</v>
      </c>
    </row>
    <row r="65" spans="1:4" x14ac:dyDescent="0.35">
      <c r="A65" s="79" t="str">
        <f>Rates!A65</f>
        <v>Day Services, 1:4</v>
      </c>
      <c r="B65" s="4">
        <v>531</v>
      </c>
      <c r="C65" t="s">
        <v>316</v>
      </c>
      <c r="D65" t="s">
        <v>407</v>
      </c>
    </row>
    <row r="66" spans="1:4" x14ac:dyDescent="0.35">
      <c r="A66" s="79" t="str">
        <f>Rates!A66</f>
        <v>Day Services, 1:3</v>
      </c>
      <c r="B66" s="4">
        <v>531</v>
      </c>
      <c r="C66" t="s">
        <v>316</v>
      </c>
      <c r="D66" t="s">
        <v>408</v>
      </c>
    </row>
    <row r="67" spans="1:4" x14ac:dyDescent="0.35">
      <c r="A67" s="79" t="str">
        <f>Rates!A67</f>
        <v>Day Services, 1:2</v>
      </c>
      <c r="B67" s="4">
        <v>531</v>
      </c>
      <c r="C67" t="s">
        <v>316</v>
      </c>
      <c r="D67" t="s">
        <v>409</v>
      </c>
    </row>
    <row r="68" spans="1:4" x14ac:dyDescent="0.35">
      <c r="A68" s="79" t="str">
        <f>Rates!A68</f>
        <v>Behavioral Day Services, 1:3</v>
      </c>
      <c r="B68" s="4">
        <v>532</v>
      </c>
      <c r="C68" t="s">
        <v>342</v>
      </c>
      <c r="D68" t="s">
        <v>410</v>
      </c>
    </row>
    <row r="69" spans="1:4" x14ac:dyDescent="0.35">
      <c r="A69" s="79" t="str">
        <f>Rates!A69</f>
        <v>Behavioral Day Services, 1:2</v>
      </c>
      <c r="B69" s="4">
        <v>532</v>
      </c>
      <c r="C69" t="s">
        <v>342</v>
      </c>
      <c r="D69" t="s">
        <v>411</v>
      </c>
    </row>
    <row r="70" spans="1:4" x14ac:dyDescent="0.35">
      <c r="A70" s="79" t="str">
        <f>Rates!A70</f>
        <v>Medical Day Services, 1:3</v>
      </c>
      <c r="B70" s="4">
        <v>533</v>
      </c>
      <c r="C70" t="s">
        <v>317</v>
      </c>
      <c r="D70" t="s">
        <v>412</v>
      </c>
    </row>
    <row r="71" spans="1:4" x14ac:dyDescent="0.35">
      <c r="A71" s="79" t="str">
        <f>Rates!A71</f>
        <v>Medical Day Services, 1:2</v>
      </c>
      <c r="B71" s="4">
        <v>533</v>
      </c>
      <c r="C71" t="s">
        <v>317</v>
      </c>
      <c r="D71" t="s">
        <v>413</v>
      </c>
    </row>
    <row r="72" spans="1:4" x14ac:dyDescent="0.35">
      <c r="A72" s="79" t="str">
        <f>Rates!A72</f>
        <v>In-home/Mobile Day Program, 1:3</v>
      </c>
      <c r="B72" s="4" t="s">
        <v>271</v>
      </c>
      <c r="C72" t="s">
        <v>318</v>
      </c>
      <c r="D72" t="s">
        <v>414</v>
      </c>
    </row>
    <row r="73" spans="1:4" x14ac:dyDescent="0.35">
      <c r="A73" s="79" t="str">
        <f>Rates!A73</f>
        <v>In-home/Mobile Day Program, 1:2</v>
      </c>
      <c r="B73" s="4" t="s">
        <v>271</v>
      </c>
      <c r="C73" t="s">
        <v>318</v>
      </c>
      <c r="D73" t="s">
        <v>415</v>
      </c>
    </row>
    <row r="74" spans="1:4" x14ac:dyDescent="0.35">
      <c r="A74" s="79" t="str">
        <f>Rates!A74</f>
        <v>In-home/Mobile Day Program, 1:1</v>
      </c>
      <c r="B74" s="4" t="s">
        <v>271</v>
      </c>
      <c r="C74" t="s">
        <v>318</v>
      </c>
      <c r="D74" t="s">
        <v>416</v>
      </c>
    </row>
    <row r="75" spans="1:4" x14ac:dyDescent="0.35">
      <c r="A75" s="79" t="str">
        <f>Rates!A75</f>
        <v>Participant-Directed Community-Based Training, 1:3</v>
      </c>
      <c r="B75" s="4">
        <v>475</v>
      </c>
      <c r="C75" t="s">
        <v>319</v>
      </c>
      <c r="D75" t="s">
        <v>417</v>
      </c>
    </row>
    <row r="76" spans="1:4" x14ac:dyDescent="0.35">
      <c r="A76" s="79" t="str">
        <f>Rates!A76</f>
        <v>Participant-Directed Community-Based Training, 1:2</v>
      </c>
      <c r="B76" s="4">
        <v>475</v>
      </c>
      <c r="C76" t="s">
        <v>319</v>
      </c>
      <c r="D76" t="s">
        <v>418</v>
      </c>
    </row>
    <row r="77" spans="1:4" x14ac:dyDescent="0.35">
      <c r="A77" s="79" t="str">
        <f>Rates!A77</f>
        <v>Participant-Directed Community-Based Training, 1:1</v>
      </c>
      <c r="B77" s="4">
        <v>475</v>
      </c>
      <c r="C77" t="s">
        <v>319</v>
      </c>
      <c r="D77" t="s">
        <v>419</v>
      </c>
    </row>
    <row r="78" spans="1:4" x14ac:dyDescent="0.35">
      <c r="A78" s="79" t="str">
        <f>Rates!A78</f>
        <v>Participant-Directed Community-Based Training, OT Rate, 1:3</v>
      </c>
      <c r="B78" s="4">
        <v>475</v>
      </c>
      <c r="C78" t="s">
        <v>319</v>
      </c>
      <c r="D78" t="s">
        <v>420</v>
      </c>
    </row>
    <row r="79" spans="1:4" x14ac:dyDescent="0.35">
      <c r="A79" s="79" t="str">
        <f>Rates!A79</f>
        <v>Participant-Directed Community-Based Training, OT Rate, 1:2</v>
      </c>
      <c r="B79" s="4">
        <v>475</v>
      </c>
      <c r="C79" t="s">
        <v>319</v>
      </c>
      <c r="D79" t="s">
        <v>421</v>
      </c>
    </row>
    <row r="80" spans="1:4" x14ac:dyDescent="0.35">
      <c r="A80" s="79" t="str">
        <f>Rates!A80</f>
        <v>Participant-Directed Community-Based Training, OT Rate, 1:1</v>
      </c>
      <c r="B80" s="4">
        <v>475</v>
      </c>
      <c r="C80" t="s">
        <v>319</v>
      </c>
      <c r="D80" t="s">
        <v>422</v>
      </c>
    </row>
    <row r="81" spans="1:4" x14ac:dyDescent="0.35">
      <c r="A81" s="79" t="str">
        <f>Rates!A81</f>
        <v>Supplemental Day Program Support</v>
      </c>
      <c r="B81" s="4">
        <v>110</v>
      </c>
      <c r="C81" t="s">
        <v>185</v>
      </c>
      <c r="D81" t="s">
        <v>423</v>
      </c>
    </row>
    <row r="82" spans="1:4" x14ac:dyDescent="0.35">
      <c r="A82" s="79" t="str">
        <f>Rates!A82</f>
        <v>Transportation Assistant</v>
      </c>
      <c r="B82" s="4">
        <v>883</v>
      </c>
      <c r="C82" t="s">
        <v>186</v>
      </c>
      <c r="D82" t="s">
        <v>424</v>
      </c>
    </row>
    <row r="83" spans="1:4" x14ac:dyDescent="0.35">
      <c r="A83" s="79" t="str">
        <f>Rates!A83</f>
        <v>Supported Employment-Group, 1:8</v>
      </c>
      <c r="B83" s="4">
        <v>950</v>
      </c>
      <c r="C83" t="s">
        <v>187</v>
      </c>
      <c r="D83" t="s">
        <v>425</v>
      </c>
    </row>
    <row r="84" spans="1:4" x14ac:dyDescent="0.35">
      <c r="A84" s="79" t="str">
        <f>Rates!A84</f>
        <v>Participant-Directed Supported Employment, 1:1</v>
      </c>
      <c r="B84" s="4">
        <v>458</v>
      </c>
      <c r="C84" t="s">
        <v>320</v>
      </c>
      <c r="D84" t="s">
        <v>426</v>
      </c>
    </row>
    <row r="85" spans="1:4" x14ac:dyDescent="0.35">
      <c r="A85" s="79" t="str">
        <f>Rates!A85</f>
        <v>Participant-Directed Supported Employment, 1:2</v>
      </c>
      <c r="B85" s="4">
        <v>458</v>
      </c>
      <c r="C85" t="s">
        <v>320</v>
      </c>
      <c r="D85" t="s">
        <v>427</v>
      </c>
    </row>
    <row r="86" spans="1:4" x14ac:dyDescent="0.35">
      <c r="A86" s="79" t="str">
        <f>Rates!A86</f>
        <v>Participant-Directed Supported Employment, 1:3</v>
      </c>
      <c r="B86" s="4">
        <v>458</v>
      </c>
      <c r="C86" t="s">
        <v>320</v>
      </c>
      <c r="D86" t="s">
        <v>428</v>
      </c>
    </row>
    <row r="87" spans="1:4" x14ac:dyDescent="0.35">
      <c r="A87" s="79" t="str">
        <f>Rates!A87</f>
        <v>Supported Employment, Job Development</v>
      </c>
      <c r="B87" s="4">
        <v>952</v>
      </c>
      <c r="C87" t="s">
        <v>191</v>
      </c>
      <c r="D87" t="s">
        <v>429</v>
      </c>
    </row>
    <row r="88" spans="1:4" x14ac:dyDescent="0.35">
      <c r="A88" s="79" t="str">
        <f>Rates!A88</f>
        <v>Supported Employment, Job Coaching</v>
      </c>
      <c r="B88" s="4">
        <v>952</v>
      </c>
      <c r="C88" t="s">
        <v>192</v>
      </c>
      <c r="D88" t="s">
        <v>430</v>
      </c>
    </row>
    <row r="89" spans="1:4" x14ac:dyDescent="0.35">
      <c r="A89" s="79" t="str">
        <f>Rates!A89</f>
        <v>Work Activity Program, 1:35+</v>
      </c>
      <c r="B89" s="4">
        <v>954</v>
      </c>
      <c r="C89" t="s">
        <v>321</v>
      </c>
      <c r="D89" t="s">
        <v>431</v>
      </c>
    </row>
    <row r="90" spans="1:4" x14ac:dyDescent="0.35">
      <c r="A90" s="79" t="str">
        <f>Rates!A90</f>
        <v>Work Activity Program, 1:30-34</v>
      </c>
      <c r="B90" s="4">
        <v>954</v>
      </c>
      <c r="C90" t="s">
        <v>321</v>
      </c>
      <c r="D90" t="s">
        <v>432</v>
      </c>
    </row>
    <row r="91" spans="1:4" x14ac:dyDescent="0.35">
      <c r="A91" s="79" t="str">
        <f>Rates!A91</f>
        <v>Work Activity Program, 1:25-29</v>
      </c>
      <c r="B91" s="4">
        <v>954</v>
      </c>
      <c r="C91" t="s">
        <v>321</v>
      </c>
      <c r="D91" t="s">
        <v>433</v>
      </c>
    </row>
    <row r="92" spans="1:4" x14ac:dyDescent="0.35">
      <c r="A92" s="79" t="str">
        <f>Rates!A92</f>
        <v>Work Activity Program, 1:20-24</v>
      </c>
      <c r="B92" s="4">
        <v>954</v>
      </c>
      <c r="C92" t="s">
        <v>321</v>
      </c>
      <c r="D92" t="s">
        <v>434</v>
      </c>
    </row>
    <row r="93" spans="1:4" x14ac:dyDescent="0.35">
      <c r="A93" s="79" t="str">
        <f>Rates!A93</f>
        <v>Work Activity Program, 1:15-19</v>
      </c>
      <c r="B93" s="4">
        <v>954</v>
      </c>
      <c r="C93" t="s">
        <v>321</v>
      </c>
      <c r="D93" t="s">
        <v>435</v>
      </c>
    </row>
    <row r="94" spans="1:4" x14ac:dyDescent="0.35">
      <c r="A94" s="79" t="str">
        <f>Rates!A94</f>
        <v>Work Activity Program, 1:10-14</v>
      </c>
      <c r="B94" s="4">
        <v>954</v>
      </c>
      <c r="C94" t="s">
        <v>321</v>
      </c>
      <c r="D94" t="s">
        <v>436</v>
      </c>
    </row>
    <row r="95" spans="1:4" x14ac:dyDescent="0.35">
      <c r="A95" s="79" t="str">
        <f>Rates!A95</f>
        <v>Work Activity Program, 1:9</v>
      </c>
      <c r="B95" s="4">
        <v>954</v>
      </c>
      <c r="C95" t="s">
        <v>321</v>
      </c>
      <c r="D95" t="s">
        <v>437</v>
      </c>
    </row>
    <row r="96" spans="1:4" x14ac:dyDescent="0.35">
      <c r="A96" s="79" t="str">
        <f>Rates!A96</f>
        <v>Work Activity Program, 1:8</v>
      </c>
      <c r="B96" s="4">
        <v>954</v>
      </c>
      <c r="C96" t="s">
        <v>321</v>
      </c>
      <c r="D96" t="s">
        <v>438</v>
      </c>
    </row>
    <row r="97" spans="1:4" x14ac:dyDescent="0.35">
      <c r="A97" s="79" t="str">
        <f>Rates!A97</f>
        <v>Work Activity Program, 1:7</v>
      </c>
      <c r="B97" s="4">
        <v>954</v>
      </c>
      <c r="C97" t="s">
        <v>321</v>
      </c>
      <c r="D97" t="s">
        <v>439</v>
      </c>
    </row>
    <row r="98" spans="1:4" x14ac:dyDescent="0.35">
      <c r="A98" s="79" t="str">
        <f>Rates!A98</f>
        <v>Work Activity Program, 1:6</v>
      </c>
      <c r="B98" s="4">
        <v>954</v>
      </c>
      <c r="C98" t="s">
        <v>321</v>
      </c>
      <c r="D98" t="s">
        <v>440</v>
      </c>
    </row>
    <row r="99" spans="1:4" x14ac:dyDescent="0.35">
      <c r="A99" s="79" t="str">
        <f>Rates!A99</f>
        <v>Work Activity Program, 1:5</v>
      </c>
      <c r="B99" s="4">
        <v>954</v>
      </c>
      <c r="C99" t="s">
        <v>321</v>
      </c>
      <c r="D99" t="s">
        <v>441</v>
      </c>
    </row>
    <row r="100" spans="1:4" x14ac:dyDescent="0.35">
      <c r="A100" s="79" t="str">
        <f>Rates!A100</f>
        <v>Work Activity Program, 1:4</v>
      </c>
      <c r="B100" s="4">
        <v>954</v>
      </c>
      <c r="C100" t="s">
        <v>321</v>
      </c>
      <c r="D100" t="s">
        <v>442</v>
      </c>
    </row>
    <row r="101" spans="1:4" x14ac:dyDescent="0.35">
      <c r="A101" s="79" t="str">
        <f>Rates!A101</f>
        <v>Adaptive Skills Training, Professional, 1:1</v>
      </c>
      <c r="B101" s="4">
        <v>605</v>
      </c>
      <c r="C101" t="s">
        <v>324</v>
      </c>
      <c r="D101" t="s">
        <v>443</v>
      </c>
    </row>
    <row r="102" spans="1:4" x14ac:dyDescent="0.35">
      <c r="A102" s="79" t="str">
        <f>Rates!A102</f>
        <v>Adaptive Skills Training, Professional, 1:2</v>
      </c>
      <c r="B102" s="4">
        <v>605</v>
      </c>
      <c r="C102" t="s">
        <v>324</v>
      </c>
      <c r="D102" t="s">
        <v>444</v>
      </c>
    </row>
    <row r="103" spans="1:4" x14ac:dyDescent="0.35">
      <c r="A103" s="79" t="str">
        <f>Rates!A103</f>
        <v>Adaptive Skills Training, Professional, 1:3</v>
      </c>
      <c r="B103" s="4">
        <v>605</v>
      </c>
      <c r="C103" t="s">
        <v>324</v>
      </c>
      <c r="D103" t="s">
        <v>445</v>
      </c>
    </row>
    <row r="104" spans="1:4" x14ac:dyDescent="0.35">
      <c r="A104" s="79" t="str">
        <f>Rates!A104</f>
        <v>Adaptive Skills Training, Specialist, 1:1</v>
      </c>
      <c r="B104" s="4">
        <v>605</v>
      </c>
      <c r="C104" t="s">
        <v>325</v>
      </c>
      <c r="D104" t="s">
        <v>446</v>
      </c>
    </row>
    <row r="105" spans="1:4" x14ac:dyDescent="0.35">
      <c r="A105" s="79" t="str">
        <f>Rates!A105</f>
        <v>Adaptive Skills Training, Specialist, 1:2</v>
      </c>
      <c r="B105" s="4">
        <v>605</v>
      </c>
      <c r="C105" t="s">
        <v>325</v>
      </c>
      <c r="D105" t="s">
        <v>447</v>
      </c>
    </row>
    <row r="106" spans="1:4" x14ac:dyDescent="0.35">
      <c r="A106" s="79" t="str">
        <f>Rates!A106</f>
        <v>Adaptive Skills Training, Specialist, 1:3</v>
      </c>
      <c r="B106" s="4">
        <v>605</v>
      </c>
      <c r="C106" t="s">
        <v>325</v>
      </c>
      <c r="D106" t="s">
        <v>448</v>
      </c>
    </row>
    <row r="107" spans="1:4" x14ac:dyDescent="0.35">
      <c r="A107" s="79" t="str">
        <f>Rates!A107</f>
        <v>Behavior Analyst, 1:1</v>
      </c>
      <c r="B107" s="4">
        <v>612</v>
      </c>
      <c r="C107" t="s">
        <v>326</v>
      </c>
      <c r="D107" t="s">
        <v>449</v>
      </c>
    </row>
    <row r="108" spans="1:4" x14ac:dyDescent="0.35">
      <c r="A108" s="79" t="str">
        <f>Rates!A108</f>
        <v>Behavior Analyst, 1:2</v>
      </c>
      <c r="B108" s="4">
        <v>612</v>
      </c>
      <c r="C108" t="s">
        <v>326</v>
      </c>
      <c r="D108" t="s">
        <v>450</v>
      </c>
    </row>
    <row r="109" spans="1:4" x14ac:dyDescent="0.35">
      <c r="A109" s="79" t="str">
        <f>Rates!A109</f>
        <v>Behavior Analyst, 1:3</v>
      </c>
      <c r="B109" s="4">
        <v>612</v>
      </c>
      <c r="C109" t="s">
        <v>326</v>
      </c>
      <c r="D109" t="s">
        <v>451</v>
      </c>
    </row>
    <row r="110" spans="1:4" x14ac:dyDescent="0.35">
      <c r="A110" s="79" t="str">
        <f>Rates!A110</f>
        <v>Associate Behavior Analyst, 1:1</v>
      </c>
      <c r="B110" s="4">
        <v>613</v>
      </c>
      <c r="C110" t="s">
        <v>327</v>
      </c>
      <c r="D110" t="s">
        <v>452</v>
      </c>
    </row>
    <row r="111" spans="1:4" x14ac:dyDescent="0.35">
      <c r="A111" s="79" t="str">
        <f>Rates!A111</f>
        <v>Associate Behavior Analyst, 1:2</v>
      </c>
      <c r="B111" s="4">
        <v>613</v>
      </c>
      <c r="C111" t="s">
        <v>327</v>
      </c>
      <c r="D111" t="s">
        <v>453</v>
      </c>
    </row>
    <row r="112" spans="1:4" x14ac:dyDescent="0.35">
      <c r="A112" s="79" t="str">
        <f>Rates!A112</f>
        <v>Associate Behavior Analyst, 1:3</v>
      </c>
      <c r="B112" s="4">
        <v>613</v>
      </c>
      <c r="C112" t="s">
        <v>327</v>
      </c>
      <c r="D112" t="s">
        <v>454</v>
      </c>
    </row>
    <row r="113" spans="1:4" x14ac:dyDescent="0.35">
      <c r="A113" s="79" t="str">
        <f>Rates!A113</f>
        <v>Behavior Management Assistant, 1:1</v>
      </c>
      <c r="B113" s="4">
        <v>615</v>
      </c>
      <c r="C113" t="s">
        <v>328</v>
      </c>
      <c r="D113" t="s">
        <v>455</v>
      </c>
    </row>
    <row r="114" spans="1:4" x14ac:dyDescent="0.35">
      <c r="A114" s="79" t="str">
        <f>Rates!A114</f>
        <v>Behavior Management Assistant, 1:2</v>
      </c>
      <c r="B114" s="4">
        <v>615</v>
      </c>
      <c r="C114" t="s">
        <v>328</v>
      </c>
      <c r="D114" t="s">
        <v>456</v>
      </c>
    </row>
    <row r="115" spans="1:4" x14ac:dyDescent="0.35">
      <c r="A115" s="79" t="str">
        <f>Rates!A115</f>
        <v>Behavior Management Assistant, 1:3</v>
      </c>
      <c r="B115" s="4">
        <v>615</v>
      </c>
      <c r="C115" t="s">
        <v>328</v>
      </c>
      <c r="D115" t="s">
        <v>457</v>
      </c>
    </row>
    <row r="116" spans="1:4" x14ac:dyDescent="0.35">
      <c r="A116" s="79" t="str">
        <f>Rates!A116</f>
        <v>Behavior Technician - Paraprofessional, 1:1</v>
      </c>
      <c r="B116" s="4">
        <v>616</v>
      </c>
      <c r="C116" t="s">
        <v>343</v>
      </c>
      <c r="D116" t="s">
        <v>458</v>
      </c>
    </row>
    <row r="117" spans="1:4" x14ac:dyDescent="0.35">
      <c r="A117" s="79" t="str">
        <f>Rates!A117</f>
        <v>Behavior Technician - Paraprofessional, 1:2</v>
      </c>
      <c r="B117" s="4">
        <v>616</v>
      </c>
      <c r="C117" t="s">
        <v>343</v>
      </c>
      <c r="D117" t="s">
        <v>459</v>
      </c>
    </row>
    <row r="118" spans="1:4" x14ac:dyDescent="0.35">
      <c r="A118" s="79" t="str">
        <f>Rates!A118</f>
        <v>Behavior Technician - Paraprofessional, 1:3</v>
      </c>
      <c r="B118" s="4">
        <v>616</v>
      </c>
      <c r="C118" t="s">
        <v>343</v>
      </c>
      <c r="D118" t="s">
        <v>460</v>
      </c>
    </row>
    <row r="119" spans="1:4" x14ac:dyDescent="0.35">
      <c r="A119" s="79" t="str">
        <f>Rates!A119</f>
        <v>Behavior Management Consultant, 1:1</v>
      </c>
      <c r="B119" s="4">
        <v>620</v>
      </c>
      <c r="C119" t="s">
        <v>329</v>
      </c>
      <c r="D119" t="s">
        <v>461</v>
      </c>
    </row>
    <row r="120" spans="1:4" x14ac:dyDescent="0.35">
      <c r="A120" s="79" t="str">
        <f>Rates!A120</f>
        <v>Behavior Management Consultant, 1:2</v>
      </c>
      <c r="B120" s="4">
        <v>620</v>
      </c>
      <c r="C120" t="s">
        <v>329</v>
      </c>
      <c r="D120" t="s">
        <v>462</v>
      </c>
    </row>
    <row r="121" spans="1:4" x14ac:dyDescent="0.35">
      <c r="A121" s="79" t="str">
        <f>Rates!A121</f>
        <v>Behavior Management Consultant, 1:3</v>
      </c>
      <c r="B121" s="4">
        <v>620</v>
      </c>
      <c r="C121" t="s">
        <v>329</v>
      </c>
      <c r="D121" t="s">
        <v>463</v>
      </c>
    </row>
    <row r="122" spans="1:4" x14ac:dyDescent="0.35">
      <c r="A122" s="79" t="str">
        <f>Rates!A122</f>
        <v>Specialized Therapeutic Services, Professional, Home and Community-Based, 1:1</v>
      </c>
      <c r="B122" s="4" t="s">
        <v>273</v>
      </c>
      <c r="C122" t="s">
        <v>322</v>
      </c>
      <c r="D122" t="s">
        <v>464</v>
      </c>
    </row>
    <row r="123" spans="1:4" x14ac:dyDescent="0.35">
      <c r="A123" s="79" t="str">
        <f>Rates!A123</f>
        <v>Specialized Therapeutic Services, Professional, Home and Community-Based, 1:2</v>
      </c>
      <c r="B123" s="4" t="s">
        <v>273</v>
      </c>
      <c r="C123" t="s">
        <v>322</v>
      </c>
      <c r="D123" t="s">
        <v>465</v>
      </c>
    </row>
    <row r="124" spans="1:4" x14ac:dyDescent="0.35">
      <c r="A124" s="79" t="str">
        <f>Rates!A124</f>
        <v>Specialized Therapeutic Services, Professional, Home and Community-Based, 1:3</v>
      </c>
      <c r="B124" s="4" t="s">
        <v>273</v>
      </c>
      <c r="C124" t="s">
        <v>322</v>
      </c>
      <c r="D124" t="s">
        <v>466</v>
      </c>
    </row>
    <row r="125" spans="1:4" x14ac:dyDescent="0.35">
      <c r="A125" s="79" t="str">
        <f>Rates!A125</f>
        <v>Specialized Therapeutic Services, Assistant, Home and Community-Based, 1:1</v>
      </c>
      <c r="B125" s="4" t="s">
        <v>273</v>
      </c>
      <c r="C125" t="s">
        <v>323</v>
      </c>
      <c r="D125" t="s">
        <v>467</v>
      </c>
    </row>
    <row r="126" spans="1:4" x14ac:dyDescent="0.35">
      <c r="A126" s="79" t="str">
        <f>Rates!A126</f>
        <v>Specialized Therapeutic Services, Assistant, Home and Community-Based, 1:2</v>
      </c>
      <c r="B126" s="4" t="s">
        <v>273</v>
      </c>
      <c r="C126" t="s">
        <v>323</v>
      </c>
      <c r="D126" t="s">
        <v>468</v>
      </c>
    </row>
    <row r="127" spans="1:4" x14ac:dyDescent="0.35">
      <c r="A127" s="79" t="str">
        <f>Rates!A127</f>
        <v>Specialized Therapeutic Services, Assistant, Home and Community-Based, 1:3</v>
      </c>
      <c r="B127" s="4" t="s">
        <v>273</v>
      </c>
      <c r="C127" t="s">
        <v>323</v>
      </c>
      <c r="D127" t="s">
        <v>469</v>
      </c>
    </row>
    <row r="128" spans="1:4" x14ac:dyDescent="0.35">
      <c r="A128" s="79" t="str">
        <f>Rates!A128</f>
        <v>Specialized Therapeutic Services, Professional, Center/Facility-Based, 1:1</v>
      </c>
      <c r="B128" s="4" t="s">
        <v>273</v>
      </c>
      <c r="C128" t="s">
        <v>322</v>
      </c>
      <c r="D128" t="s">
        <v>470</v>
      </c>
    </row>
    <row r="129" spans="1:4" x14ac:dyDescent="0.35">
      <c r="A129" s="79" t="str">
        <f>Rates!A129</f>
        <v>Specialized Therapeutic Services, Professional, Center/Facility-Based, 1:2</v>
      </c>
      <c r="B129" s="4" t="s">
        <v>273</v>
      </c>
      <c r="C129" t="s">
        <v>322</v>
      </c>
      <c r="D129" t="s">
        <v>471</v>
      </c>
    </row>
    <row r="130" spans="1:4" x14ac:dyDescent="0.35">
      <c r="A130" s="79" t="str">
        <f>Rates!A130</f>
        <v>Specialized Therapeutic Services, Professional, Center/Facility-Based, 1:3</v>
      </c>
      <c r="B130" s="4" t="s">
        <v>273</v>
      </c>
      <c r="C130" t="s">
        <v>322</v>
      </c>
      <c r="D130" t="s">
        <v>472</v>
      </c>
    </row>
    <row r="131" spans="1:4" x14ac:dyDescent="0.35">
      <c r="A131" s="79" t="str">
        <f>Rates!A131</f>
        <v>Specialized Therapeutic Services, Assistant, Center/Facility-Based, 1:1</v>
      </c>
      <c r="B131" s="4" t="s">
        <v>273</v>
      </c>
      <c r="C131" t="s">
        <v>323</v>
      </c>
      <c r="D131" t="s">
        <v>473</v>
      </c>
    </row>
    <row r="132" spans="1:4" x14ac:dyDescent="0.35">
      <c r="A132" s="79" t="str">
        <f>Rates!A132</f>
        <v>Specialized Therapeutic Services, Assistant, Center/Facility-Based, 1:2</v>
      </c>
      <c r="B132" s="4" t="s">
        <v>273</v>
      </c>
      <c r="C132" t="s">
        <v>323</v>
      </c>
      <c r="D132" t="s">
        <v>474</v>
      </c>
    </row>
    <row r="133" spans="1:4" x14ac:dyDescent="0.35">
      <c r="A133" s="79" t="str">
        <f>Rates!A133</f>
        <v>Specialized Therapeutic Services, Assistant, Center/Facility-Based, 1:3</v>
      </c>
      <c r="B133" s="4" t="s">
        <v>273</v>
      </c>
      <c r="C133" t="s">
        <v>323</v>
      </c>
      <c r="D133" t="s">
        <v>475</v>
      </c>
    </row>
    <row r="134" spans="1:4" x14ac:dyDescent="0.35">
      <c r="A134" s="79" t="str">
        <f>Rates!A134</f>
        <v>Infant Development Program, Early Intervention Specialist, Home and Community-Based, 1:1</v>
      </c>
      <c r="B134" s="4">
        <v>805</v>
      </c>
      <c r="C134" t="s">
        <v>330</v>
      </c>
      <c r="D134" t="s">
        <v>476</v>
      </c>
    </row>
    <row r="135" spans="1:4" x14ac:dyDescent="0.35">
      <c r="A135" s="79" t="str">
        <f>Rates!A135</f>
        <v>Infant Development Program, Early Intervention Specialist, Home and Community-Based, 1:2</v>
      </c>
      <c r="B135" s="4">
        <v>805</v>
      </c>
      <c r="C135" t="s">
        <v>330</v>
      </c>
      <c r="D135" t="s">
        <v>477</v>
      </c>
    </row>
    <row r="136" spans="1:4" x14ac:dyDescent="0.35">
      <c r="A136" s="79" t="str">
        <f>Rates!A136</f>
        <v>Infant Development Program, Early Intervention Specialist, Home and Community-Based, 1:3</v>
      </c>
      <c r="B136" s="4">
        <v>805</v>
      </c>
      <c r="C136" t="s">
        <v>330</v>
      </c>
      <c r="D136" t="s">
        <v>478</v>
      </c>
    </row>
    <row r="137" spans="1:4" x14ac:dyDescent="0.35">
      <c r="A137" s="79" t="str">
        <f>Rates!A137</f>
        <v>Infant Development Program, Early Intervention Assistant, Home and Community-Based, 1:1</v>
      </c>
      <c r="B137" s="4">
        <v>805</v>
      </c>
      <c r="C137" t="s">
        <v>331</v>
      </c>
      <c r="D137" t="s">
        <v>479</v>
      </c>
    </row>
    <row r="138" spans="1:4" x14ac:dyDescent="0.35">
      <c r="A138" s="79" t="str">
        <f>Rates!A138</f>
        <v>Infant Development Program, Early Intervention Assistant, Home and Community-Based, 1:2</v>
      </c>
      <c r="B138" s="4">
        <v>805</v>
      </c>
      <c r="C138" t="s">
        <v>331</v>
      </c>
      <c r="D138" t="s">
        <v>480</v>
      </c>
    </row>
    <row r="139" spans="1:4" x14ac:dyDescent="0.35">
      <c r="A139" s="79" t="str">
        <f>Rates!A139</f>
        <v>Infant Development Program, Early Intervention Assistant, Home and Community-Based, 1:3</v>
      </c>
      <c r="B139" s="4">
        <v>805</v>
      </c>
      <c r="C139" t="s">
        <v>331</v>
      </c>
      <c r="D139" t="s">
        <v>481</v>
      </c>
    </row>
    <row r="140" spans="1:4" x14ac:dyDescent="0.35">
      <c r="A140" s="79" t="str">
        <f>Rates!A140</f>
        <v>Infant Development Program, Early Intervention Technician, Home and Community-Based, 1:1</v>
      </c>
      <c r="B140" s="4">
        <v>805</v>
      </c>
      <c r="C140" t="s">
        <v>332</v>
      </c>
      <c r="D140" t="s">
        <v>482</v>
      </c>
    </row>
    <row r="141" spans="1:4" x14ac:dyDescent="0.35">
      <c r="A141" s="79" t="str">
        <f>Rates!A141</f>
        <v>Infant Development Program, Early Intervention Technician, Home and Community-Based, 1:2</v>
      </c>
      <c r="B141" s="4">
        <v>805</v>
      </c>
      <c r="C141" t="s">
        <v>332</v>
      </c>
      <c r="D141" t="s">
        <v>483</v>
      </c>
    </row>
    <row r="142" spans="1:4" x14ac:dyDescent="0.35">
      <c r="A142" s="79" t="str">
        <f>Rates!A142</f>
        <v>Infant Development Program, Early Intervention Technician, Home and Community-Based, 1:3</v>
      </c>
      <c r="B142" s="4">
        <v>805</v>
      </c>
      <c r="C142" t="s">
        <v>332</v>
      </c>
      <c r="D142" t="s">
        <v>484</v>
      </c>
    </row>
    <row r="143" spans="1:4" x14ac:dyDescent="0.35">
      <c r="A143" s="79" t="str">
        <f>Rates!A143</f>
        <v>Infant Development Program, PT/OT/SLP, Home and Community-Based, 1:1</v>
      </c>
      <c r="B143" s="4">
        <v>805</v>
      </c>
      <c r="C143" t="s">
        <v>333</v>
      </c>
      <c r="D143" t="s">
        <v>485</v>
      </c>
    </row>
    <row r="144" spans="1:4" x14ac:dyDescent="0.35">
      <c r="A144" s="79" t="str">
        <f>Rates!A144</f>
        <v>Infant Development Program, PT/OT/SLP, Home and Community-Based, 1:2</v>
      </c>
      <c r="B144" s="4">
        <v>805</v>
      </c>
      <c r="C144" t="s">
        <v>333</v>
      </c>
      <c r="D144" t="s">
        <v>486</v>
      </c>
    </row>
    <row r="145" spans="1:5" x14ac:dyDescent="0.35">
      <c r="A145" s="79" t="str">
        <f>Rates!A145</f>
        <v>Infant Development Program, PT/OT/SLP, Home and Community-Based, 1:3</v>
      </c>
      <c r="B145" s="4">
        <v>805</v>
      </c>
      <c r="C145" t="s">
        <v>333</v>
      </c>
      <c r="D145" t="s">
        <v>487</v>
      </c>
    </row>
    <row r="146" spans="1:5" x14ac:dyDescent="0.35">
      <c r="A146" s="79" t="str">
        <f>Rates!A146</f>
        <v>Infant Development Program, PT/OT/SLP Assistant, Home and Community-Based, 1:1</v>
      </c>
      <c r="B146" s="4">
        <v>805</v>
      </c>
      <c r="C146" t="s">
        <v>334</v>
      </c>
      <c r="D146" t="s">
        <v>488</v>
      </c>
    </row>
    <row r="147" spans="1:5" x14ac:dyDescent="0.35">
      <c r="A147" s="79" t="str">
        <f>Rates!A147</f>
        <v>Infant Development Program, PT/OT/SLP Assistant, Home and Community-Based, 1:2</v>
      </c>
      <c r="B147" s="4">
        <v>805</v>
      </c>
      <c r="C147" t="s">
        <v>334</v>
      </c>
      <c r="D147" t="s">
        <v>489</v>
      </c>
    </row>
    <row r="148" spans="1:5" x14ac:dyDescent="0.35">
      <c r="A148" s="79" t="str">
        <f>Rates!A148</f>
        <v>Infant Development Program, PT/OT/SLP Assistant, Home and Community-Based, 1:3</v>
      </c>
      <c r="B148" s="4">
        <v>805</v>
      </c>
      <c r="C148" t="s">
        <v>334</v>
      </c>
      <c r="D148" t="s">
        <v>490</v>
      </c>
    </row>
    <row r="149" spans="1:5" x14ac:dyDescent="0.35">
      <c r="A149" s="79" t="str">
        <f>Rates!A149</f>
        <v>Infant Development Program, Audiologist, Home and Community-Based, 1:1</v>
      </c>
      <c r="B149" s="4">
        <v>805</v>
      </c>
      <c r="C149" t="s">
        <v>335</v>
      </c>
      <c r="D149" t="s">
        <v>491</v>
      </c>
    </row>
    <row r="150" spans="1:5" x14ac:dyDescent="0.35">
      <c r="A150" s="79" t="str">
        <f>Rates!A150</f>
        <v>Infant Development Program, Audiologist, Home and Community-Based, 1:2</v>
      </c>
      <c r="B150" s="4">
        <v>805</v>
      </c>
      <c r="C150" t="s">
        <v>335</v>
      </c>
      <c r="D150" t="s">
        <v>492</v>
      </c>
    </row>
    <row r="151" spans="1:5" x14ac:dyDescent="0.35">
      <c r="A151" s="79" t="str">
        <f>Rates!A151</f>
        <v>Infant Development Program, Audiologist, Home and Community-Based, 1:3</v>
      </c>
      <c r="B151" s="4">
        <v>805</v>
      </c>
      <c r="C151" t="s">
        <v>335</v>
      </c>
      <c r="D151" t="s">
        <v>493</v>
      </c>
    </row>
    <row r="152" spans="1:5" x14ac:dyDescent="0.35">
      <c r="A152" s="79" t="str">
        <f>Rates!A152</f>
        <v>Infant Development Program, Family Therapist, Home and Community-Based, 1:1</v>
      </c>
      <c r="B152" s="4">
        <v>805</v>
      </c>
      <c r="C152" t="s">
        <v>336</v>
      </c>
      <c r="D152" t="s">
        <v>494</v>
      </c>
    </row>
    <row r="153" spans="1:5" x14ac:dyDescent="0.35">
      <c r="A153" s="79" t="str">
        <f>Rates!A153</f>
        <v>Infant Development Program, Family Therapist, Home and Community-Based, 1:2</v>
      </c>
      <c r="B153" s="4">
        <v>805</v>
      </c>
      <c r="C153" t="s">
        <v>336</v>
      </c>
      <c r="D153" t="s">
        <v>495</v>
      </c>
    </row>
    <row r="154" spans="1:5" x14ac:dyDescent="0.35">
      <c r="A154" s="79" t="str">
        <f>Rates!A154</f>
        <v>Infant Development Program, Family Therapist, Home and Community-Based, 1:3</v>
      </c>
      <c r="B154" s="4">
        <v>805</v>
      </c>
      <c r="C154" t="s">
        <v>336</v>
      </c>
      <c r="D154" t="s">
        <v>496</v>
      </c>
    </row>
    <row r="155" spans="1:5" x14ac:dyDescent="0.35">
      <c r="A155" s="79" t="str">
        <f>Rates!A155</f>
        <v>Infant Development Program, Registered Nurse, Home and Community-Based, 1:1</v>
      </c>
      <c r="B155" s="4">
        <v>805</v>
      </c>
      <c r="C155" t="s">
        <v>337</v>
      </c>
      <c r="D155" t="s">
        <v>497</v>
      </c>
    </row>
    <row r="156" spans="1:5" x14ac:dyDescent="0.35">
      <c r="A156" s="79" t="str">
        <f>Rates!A156</f>
        <v>Infant Development Program, Registered Nurse, Home and Community-Based, 1:2</v>
      </c>
      <c r="B156" s="4">
        <v>805</v>
      </c>
      <c r="C156" t="s">
        <v>337</v>
      </c>
      <c r="D156" t="s">
        <v>498</v>
      </c>
    </row>
    <row r="157" spans="1:5" x14ac:dyDescent="0.35">
      <c r="A157" s="79" t="str">
        <f>Rates!A157</f>
        <v>Infant Development Program, Registered Nurse, Home and Community-Based, 1:3</v>
      </c>
      <c r="B157" s="4">
        <v>805</v>
      </c>
      <c r="C157" t="s">
        <v>337</v>
      </c>
      <c r="D157" t="s">
        <v>499</v>
      </c>
    </row>
    <row r="158" spans="1:5" x14ac:dyDescent="0.35">
      <c r="A158" s="79" t="str">
        <f>Rates!A158</f>
        <v>Infant Development Program, Licensed Vocational Nurse, Home and Community-Based, 1:1</v>
      </c>
      <c r="B158" s="4">
        <v>805</v>
      </c>
      <c r="C158" t="s">
        <v>338</v>
      </c>
      <c r="D158" t="s">
        <v>500</v>
      </c>
      <c r="E158" s="133"/>
    </row>
    <row r="159" spans="1:5" x14ac:dyDescent="0.35">
      <c r="A159" s="79" t="str">
        <f>Rates!A159</f>
        <v>Infant Development Program, Licensed Vocational Nurse, Home and Community-Based, 1:2</v>
      </c>
      <c r="B159" s="4">
        <v>805</v>
      </c>
      <c r="C159" t="s">
        <v>338</v>
      </c>
      <c r="D159" t="s">
        <v>501</v>
      </c>
    </row>
    <row r="160" spans="1:5" x14ac:dyDescent="0.35">
      <c r="A160" s="79" t="str">
        <f>Rates!A160</f>
        <v>Infant Development Program, Licensed Vocational Nurse, Home and Community-Based, 1:3</v>
      </c>
      <c r="B160" s="4">
        <v>805</v>
      </c>
      <c r="C160" t="s">
        <v>338</v>
      </c>
      <c r="D160" t="s">
        <v>502</v>
      </c>
    </row>
    <row r="161" spans="1:4" x14ac:dyDescent="0.35">
      <c r="A161" s="79" t="str">
        <f>Rates!A161</f>
        <v>Infant Development Program, Registered Dietitian, Home and Community-Based, 1:1</v>
      </c>
      <c r="B161" s="4">
        <v>805</v>
      </c>
      <c r="C161" t="s">
        <v>339</v>
      </c>
      <c r="D161" t="s">
        <v>503</v>
      </c>
    </row>
    <row r="162" spans="1:4" x14ac:dyDescent="0.35">
      <c r="A162" s="79" t="str">
        <f>Rates!A162</f>
        <v>Infant Development Program, Registered Dietitian, Home and Community-Based, 1:2</v>
      </c>
      <c r="B162" s="4">
        <v>805</v>
      </c>
      <c r="C162" t="s">
        <v>339</v>
      </c>
      <c r="D162" t="s">
        <v>504</v>
      </c>
    </row>
    <row r="163" spans="1:4" x14ac:dyDescent="0.35">
      <c r="A163" s="79" t="str">
        <f>Rates!A163</f>
        <v>Infant Development Program, Registered Dietitian, Home and Community-Based, 1:3</v>
      </c>
      <c r="B163" s="4">
        <v>805</v>
      </c>
      <c r="C163" t="s">
        <v>339</v>
      </c>
      <c r="D163" t="s">
        <v>505</v>
      </c>
    </row>
    <row r="164" spans="1:4" x14ac:dyDescent="0.35">
      <c r="A164" s="79" t="str">
        <f>Rates!A164</f>
        <v>Infant Development Program, Social Worker, Home and Community-Based, 1:1</v>
      </c>
      <c r="B164" s="4">
        <v>805</v>
      </c>
      <c r="C164" t="s">
        <v>340</v>
      </c>
      <c r="D164" t="s">
        <v>506</v>
      </c>
    </row>
    <row r="165" spans="1:4" x14ac:dyDescent="0.35">
      <c r="A165" s="79" t="str">
        <f>Rates!A165</f>
        <v>Infant Development Program, Social Worker, Home and Community-Based, 1:2</v>
      </c>
      <c r="B165" s="4">
        <v>805</v>
      </c>
      <c r="C165" t="s">
        <v>340</v>
      </c>
      <c r="D165" t="s">
        <v>507</v>
      </c>
    </row>
    <row r="166" spans="1:4" x14ac:dyDescent="0.35">
      <c r="A166" s="79" t="str">
        <f>Rates!A166</f>
        <v>Infant Development Program, Social Worker, Home and Community-Based, 1:3</v>
      </c>
      <c r="B166" s="4">
        <v>805</v>
      </c>
      <c r="C166" t="s">
        <v>340</v>
      </c>
      <c r="D166" t="s">
        <v>508</v>
      </c>
    </row>
    <row r="167" spans="1:4" x14ac:dyDescent="0.35">
      <c r="A167" s="79" t="str">
        <f>Rates!A167</f>
        <v>Infant Development Program, Psychologist, Home and Community-Based, 1:1</v>
      </c>
      <c r="B167" s="4">
        <v>805</v>
      </c>
      <c r="C167" t="s">
        <v>341</v>
      </c>
      <c r="D167" t="s">
        <v>509</v>
      </c>
    </row>
    <row r="168" spans="1:4" x14ac:dyDescent="0.35">
      <c r="A168" s="79" t="str">
        <f>Rates!A168</f>
        <v>Infant Development Program, Psychologist, Home and Community-Based, 1:2</v>
      </c>
      <c r="B168" s="4">
        <v>805</v>
      </c>
      <c r="C168" t="s">
        <v>341</v>
      </c>
      <c r="D168" t="s">
        <v>510</v>
      </c>
    </row>
    <row r="169" spans="1:4" x14ac:dyDescent="0.35">
      <c r="A169" s="79" t="str">
        <f>Rates!A169</f>
        <v>Infant Development Program, Psychologist, Home and Community-Based, 1:3</v>
      </c>
      <c r="B169" s="4">
        <v>805</v>
      </c>
      <c r="C169" t="s">
        <v>341</v>
      </c>
      <c r="D169" t="s">
        <v>511</v>
      </c>
    </row>
    <row r="170" spans="1:4" x14ac:dyDescent="0.35">
      <c r="A170" s="79" t="str">
        <f>Rates!A170</f>
        <v>Infant Development Program, Early Intervention Specialist, Center/Facility-Based, 1:1</v>
      </c>
      <c r="B170" s="4">
        <v>805</v>
      </c>
      <c r="C170" t="s">
        <v>330</v>
      </c>
      <c r="D170" t="s">
        <v>512</v>
      </c>
    </row>
    <row r="171" spans="1:4" x14ac:dyDescent="0.35">
      <c r="A171" s="79" t="str">
        <f>Rates!A171</f>
        <v>Infant Development Program, Early Intervention Specialist, Center/Facility-Based, 1:2</v>
      </c>
      <c r="B171" s="4">
        <v>805</v>
      </c>
      <c r="C171" t="s">
        <v>330</v>
      </c>
      <c r="D171" t="s">
        <v>513</v>
      </c>
    </row>
    <row r="172" spans="1:4" x14ac:dyDescent="0.35">
      <c r="A172" s="79" t="str">
        <f>Rates!A172</f>
        <v>Infant Development Program, Early Intervention Specialist, Center/Facility-Based, 1:3</v>
      </c>
      <c r="B172" s="4">
        <v>805</v>
      </c>
      <c r="C172" t="s">
        <v>330</v>
      </c>
      <c r="D172" t="s">
        <v>514</v>
      </c>
    </row>
    <row r="173" spans="1:4" x14ac:dyDescent="0.35">
      <c r="A173" s="79" t="str">
        <f>Rates!A173</f>
        <v>Infant Development Program, Early Intervention Assistant, Center/Facility-Based, 1:1</v>
      </c>
      <c r="B173" s="4">
        <v>805</v>
      </c>
      <c r="C173" t="s">
        <v>331</v>
      </c>
      <c r="D173" t="s">
        <v>515</v>
      </c>
    </row>
    <row r="174" spans="1:4" x14ac:dyDescent="0.35">
      <c r="A174" s="79" t="str">
        <f>Rates!A174</f>
        <v>Infant Development Program, Early Intervention Assistant, Center/Facility-Based, 1:2</v>
      </c>
      <c r="B174" s="4">
        <v>805</v>
      </c>
      <c r="C174" t="s">
        <v>331</v>
      </c>
      <c r="D174" t="s">
        <v>516</v>
      </c>
    </row>
    <row r="175" spans="1:4" x14ac:dyDescent="0.35">
      <c r="A175" s="79" t="str">
        <f>Rates!A175</f>
        <v>Infant Development Program, Early Intervention Assistant, Center/Facility-Based, 1:3</v>
      </c>
      <c r="B175" s="4">
        <v>805</v>
      </c>
      <c r="C175" t="s">
        <v>331</v>
      </c>
      <c r="D175" t="s">
        <v>517</v>
      </c>
    </row>
    <row r="176" spans="1:4" x14ac:dyDescent="0.35">
      <c r="A176" s="79" t="str">
        <f>Rates!A176</f>
        <v>Infant Development Program, Early Intervention Technician, Center/Facility-Based, 1:1</v>
      </c>
      <c r="B176" s="4">
        <v>805</v>
      </c>
      <c r="C176" t="s">
        <v>332</v>
      </c>
      <c r="D176" t="s">
        <v>518</v>
      </c>
    </row>
    <row r="177" spans="1:4" x14ac:dyDescent="0.35">
      <c r="A177" s="79" t="str">
        <f>Rates!A177</f>
        <v>Infant Development Program, Early Intervention Technician, Center/Facility-Based, 1:2</v>
      </c>
      <c r="B177" s="4">
        <v>805</v>
      </c>
      <c r="C177" t="s">
        <v>332</v>
      </c>
      <c r="D177" t="s">
        <v>519</v>
      </c>
    </row>
    <row r="178" spans="1:4" x14ac:dyDescent="0.35">
      <c r="A178" s="79" t="str">
        <f>Rates!A178</f>
        <v>Infant Development Program, Early Intervention Technician, Center/Facility-Based, 1:3</v>
      </c>
      <c r="B178" s="4">
        <v>805</v>
      </c>
      <c r="C178" t="s">
        <v>332</v>
      </c>
      <c r="D178" t="s">
        <v>520</v>
      </c>
    </row>
    <row r="179" spans="1:4" x14ac:dyDescent="0.35">
      <c r="A179" s="79" t="str">
        <f>Rates!A179</f>
        <v>Infant Development Program, PT/OT/SLP, Center/Facility-Based, 1:1</v>
      </c>
      <c r="B179" s="4">
        <v>805</v>
      </c>
      <c r="C179" t="s">
        <v>333</v>
      </c>
      <c r="D179" t="s">
        <v>521</v>
      </c>
    </row>
    <row r="180" spans="1:4" x14ac:dyDescent="0.35">
      <c r="A180" s="79" t="str">
        <f>Rates!A180</f>
        <v>Infant Development Program, PT/OT/SLP, Center/Facility-Based, 1:2</v>
      </c>
      <c r="B180" s="4">
        <v>805</v>
      </c>
      <c r="C180" t="s">
        <v>333</v>
      </c>
      <c r="D180" t="s">
        <v>522</v>
      </c>
    </row>
    <row r="181" spans="1:4" x14ac:dyDescent="0.35">
      <c r="A181" s="79" t="str">
        <f>Rates!A181</f>
        <v>Infant Development Program, PT/OT/SLP, Center/Facility-Based, 1:3</v>
      </c>
      <c r="B181" s="4">
        <v>805</v>
      </c>
      <c r="C181" t="s">
        <v>333</v>
      </c>
      <c r="D181" t="s">
        <v>523</v>
      </c>
    </row>
    <row r="182" spans="1:4" x14ac:dyDescent="0.35">
      <c r="A182" s="79" t="str">
        <f>Rates!A182</f>
        <v>Infant Development Program, PT/OT/SLP Assistant, Center/Facility-Based, 1:1</v>
      </c>
      <c r="B182" s="4">
        <v>805</v>
      </c>
      <c r="C182" t="s">
        <v>334</v>
      </c>
      <c r="D182" t="s">
        <v>524</v>
      </c>
    </row>
    <row r="183" spans="1:4" x14ac:dyDescent="0.35">
      <c r="A183" s="79" t="str">
        <f>Rates!A183</f>
        <v>Infant Development Program, PT/OT/SLP Assistant, Center/Facility-Based, 1:2</v>
      </c>
      <c r="B183" s="4">
        <v>805</v>
      </c>
      <c r="C183" t="s">
        <v>334</v>
      </c>
      <c r="D183" t="s">
        <v>525</v>
      </c>
    </row>
    <row r="184" spans="1:4" x14ac:dyDescent="0.35">
      <c r="A184" s="79" t="str">
        <f>Rates!A184</f>
        <v>Infant Development Program, PT/OT/SLP Assistant, Center/Facility-Based, 1:3</v>
      </c>
      <c r="B184" s="4">
        <v>805</v>
      </c>
      <c r="C184" t="s">
        <v>334</v>
      </c>
      <c r="D184" t="s">
        <v>526</v>
      </c>
    </row>
    <row r="185" spans="1:4" x14ac:dyDescent="0.35">
      <c r="A185" s="79" t="str">
        <f>Rates!A185</f>
        <v>Infant Development Program, Audiologist, Center/Facility-Based, 1:1</v>
      </c>
      <c r="B185" s="4">
        <v>805</v>
      </c>
      <c r="C185" t="s">
        <v>335</v>
      </c>
      <c r="D185" t="s">
        <v>527</v>
      </c>
    </row>
    <row r="186" spans="1:4" x14ac:dyDescent="0.35">
      <c r="A186" s="79" t="str">
        <f>Rates!A186</f>
        <v>Infant Development Program, Audiologist, Center/Facility-Based, 1:2</v>
      </c>
      <c r="B186" s="4">
        <v>805</v>
      </c>
      <c r="C186" t="s">
        <v>335</v>
      </c>
      <c r="D186" t="s">
        <v>528</v>
      </c>
    </row>
    <row r="187" spans="1:4" x14ac:dyDescent="0.35">
      <c r="A187" s="79" t="str">
        <f>Rates!A187</f>
        <v>Infant Development Program, Audiologist, Center/Facility-Based, 1:3</v>
      </c>
      <c r="B187" s="4">
        <v>805</v>
      </c>
      <c r="C187" t="s">
        <v>335</v>
      </c>
      <c r="D187" t="s">
        <v>529</v>
      </c>
    </row>
    <row r="188" spans="1:4" x14ac:dyDescent="0.35">
      <c r="A188" s="79" t="str">
        <f>Rates!A188</f>
        <v>Infant Development Program, Family Therapist, Center/Facility-Based, 1:1</v>
      </c>
      <c r="B188" s="4">
        <v>805</v>
      </c>
      <c r="C188" t="s">
        <v>336</v>
      </c>
      <c r="D188" t="s">
        <v>530</v>
      </c>
    </row>
    <row r="189" spans="1:4" x14ac:dyDescent="0.35">
      <c r="A189" s="79" t="str">
        <f>Rates!A189</f>
        <v>Infant Development Program, Family Therapist, Center/Facility-Based, 1:2</v>
      </c>
      <c r="B189" s="4">
        <v>805</v>
      </c>
      <c r="C189" t="s">
        <v>336</v>
      </c>
      <c r="D189" t="s">
        <v>531</v>
      </c>
    </row>
    <row r="190" spans="1:4" x14ac:dyDescent="0.35">
      <c r="A190" s="79" t="str">
        <f>Rates!A190</f>
        <v>Infant Development Program, Family Therapist, Center/Facility-Based, 1:3</v>
      </c>
      <c r="B190" s="4">
        <v>805</v>
      </c>
      <c r="C190" t="s">
        <v>336</v>
      </c>
      <c r="D190" t="s">
        <v>532</v>
      </c>
    </row>
    <row r="191" spans="1:4" x14ac:dyDescent="0.35">
      <c r="A191" s="79" t="str">
        <f>Rates!A191</f>
        <v>Infant Development Program, Registered Nurse, Center/Facility-Based, 1:1</v>
      </c>
      <c r="B191" s="4">
        <v>805</v>
      </c>
      <c r="C191" t="s">
        <v>337</v>
      </c>
      <c r="D191" t="s">
        <v>533</v>
      </c>
    </row>
    <row r="192" spans="1:4" x14ac:dyDescent="0.35">
      <c r="A192" s="79" t="str">
        <f>Rates!A192</f>
        <v>Infant Development Program, Registered Nurse, Center/Facility-Based, 1:2</v>
      </c>
      <c r="B192" s="4">
        <v>805</v>
      </c>
      <c r="C192" t="s">
        <v>337</v>
      </c>
      <c r="D192" t="s">
        <v>534</v>
      </c>
    </row>
    <row r="193" spans="1:4" x14ac:dyDescent="0.35">
      <c r="A193" s="79" t="str">
        <f>Rates!A193</f>
        <v>Infant Development Program, Registered Nurse, Center/Facility-Based, 1:3</v>
      </c>
      <c r="B193" s="4">
        <v>805</v>
      </c>
      <c r="C193" t="s">
        <v>337</v>
      </c>
      <c r="D193" t="s">
        <v>535</v>
      </c>
    </row>
    <row r="194" spans="1:4" x14ac:dyDescent="0.35">
      <c r="A194" s="79" t="str">
        <f>Rates!A194</f>
        <v>Infant Development Program, Licensed Vocational Nurse, Center/Facility-Based, 1:1</v>
      </c>
      <c r="B194" s="4">
        <v>805</v>
      </c>
      <c r="C194" t="s">
        <v>338</v>
      </c>
      <c r="D194" t="s">
        <v>536</v>
      </c>
    </row>
    <row r="195" spans="1:4" x14ac:dyDescent="0.35">
      <c r="A195" s="79" t="str">
        <f>Rates!A195</f>
        <v>Infant Development Program, Licensed Vocational Nurse, Center/Facility-Based, 1:2</v>
      </c>
      <c r="B195" s="4">
        <v>805</v>
      </c>
      <c r="C195" t="s">
        <v>338</v>
      </c>
      <c r="D195" t="s">
        <v>537</v>
      </c>
    </row>
    <row r="196" spans="1:4" x14ac:dyDescent="0.35">
      <c r="A196" s="79" t="str">
        <f>Rates!A196</f>
        <v>Infant Development Program, Licensed Vocational Nurse, Center/Facility-Based, 1:3</v>
      </c>
      <c r="B196" s="4">
        <v>805</v>
      </c>
      <c r="C196" t="s">
        <v>338</v>
      </c>
      <c r="D196" t="s">
        <v>538</v>
      </c>
    </row>
    <row r="197" spans="1:4" x14ac:dyDescent="0.35">
      <c r="A197" s="79" t="str">
        <f>Rates!A197</f>
        <v>Infant Development Program, Registered Dietitian, Center/Facility-Based, 1:1</v>
      </c>
      <c r="B197" s="4">
        <v>805</v>
      </c>
      <c r="C197" t="s">
        <v>339</v>
      </c>
      <c r="D197" t="s">
        <v>539</v>
      </c>
    </row>
    <row r="198" spans="1:4" x14ac:dyDescent="0.35">
      <c r="A198" s="79" t="str">
        <f>Rates!A198</f>
        <v>Infant Development Program, Registered Dietitian, Center/Facility-Based, 1:2</v>
      </c>
      <c r="B198" s="4">
        <v>805</v>
      </c>
      <c r="C198" t="s">
        <v>339</v>
      </c>
      <c r="D198" t="s">
        <v>540</v>
      </c>
    </row>
    <row r="199" spans="1:4" x14ac:dyDescent="0.35">
      <c r="A199" s="79" t="str">
        <f>Rates!A199</f>
        <v>Infant Development Program, Registered Dietitian, Center/Facility-Based, 1:3</v>
      </c>
      <c r="B199" s="4">
        <v>805</v>
      </c>
      <c r="C199" t="s">
        <v>339</v>
      </c>
      <c r="D199" t="s">
        <v>541</v>
      </c>
    </row>
    <row r="200" spans="1:4" x14ac:dyDescent="0.35">
      <c r="A200" s="79" t="str">
        <f>Rates!A200</f>
        <v>Infant Development Program, Social Worker, Center/Facility-Based, 1:1</v>
      </c>
      <c r="B200" s="4">
        <v>805</v>
      </c>
      <c r="C200" t="s">
        <v>340</v>
      </c>
      <c r="D200" t="s">
        <v>542</v>
      </c>
    </row>
    <row r="201" spans="1:4" x14ac:dyDescent="0.35">
      <c r="A201" s="79" t="str">
        <f>Rates!A201</f>
        <v>Infant Development Program, Social Worker, Center/Facility-Based, 1:2</v>
      </c>
      <c r="B201" s="4">
        <v>805</v>
      </c>
      <c r="C201" t="s">
        <v>340</v>
      </c>
      <c r="D201" t="s">
        <v>543</v>
      </c>
    </row>
    <row r="202" spans="1:4" x14ac:dyDescent="0.35">
      <c r="A202" s="79" t="str">
        <f>Rates!A202</f>
        <v>Infant Development Program, Social Worker, Center/Facility-Based, 1:3</v>
      </c>
      <c r="B202" s="4">
        <v>805</v>
      </c>
      <c r="C202" t="s">
        <v>340</v>
      </c>
      <c r="D202" t="s">
        <v>544</v>
      </c>
    </row>
    <row r="203" spans="1:4" x14ac:dyDescent="0.35">
      <c r="A203" s="79" t="str">
        <f>Rates!A203</f>
        <v>Infant Development Program, Psychologist, Center/Facility-Based, 1:1</v>
      </c>
      <c r="B203" s="4">
        <v>805</v>
      </c>
      <c r="C203" t="s">
        <v>341</v>
      </c>
      <c r="D203" t="s">
        <v>545</v>
      </c>
    </row>
    <row r="204" spans="1:4" x14ac:dyDescent="0.35">
      <c r="A204" s="79" t="str">
        <f>Rates!A204</f>
        <v>Infant Development Program, Psychologist, Center/Facility-Based, 1:2</v>
      </c>
      <c r="B204" s="4">
        <v>805</v>
      </c>
      <c r="C204" t="s">
        <v>341</v>
      </c>
      <c r="D204" t="s">
        <v>546</v>
      </c>
    </row>
    <row r="205" spans="1:4" x14ac:dyDescent="0.35">
      <c r="A205" s="79" t="str">
        <f>Rates!A205</f>
        <v>Infant Development Program, Psychologist, Center/Facility-Based, 1:3</v>
      </c>
      <c r="B205" s="4">
        <v>805</v>
      </c>
      <c r="C205" t="s">
        <v>341</v>
      </c>
      <c r="D205" t="s">
        <v>547</v>
      </c>
    </row>
    <row r="206" spans="1:4" x14ac:dyDescent="0.35">
      <c r="A206" s="79" t="str">
        <f>Rates!A206</f>
        <v>Infant Development Specialist, 1:1</v>
      </c>
      <c r="B206" s="4" t="s">
        <v>623</v>
      </c>
    </row>
    <row r="207" spans="1:4" x14ac:dyDescent="0.35">
      <c r="A207" s="79" t="str">
        <f>Rates!A207</f>
        <v>Respite Service - Family Member</v>
      </c>
      <c r="B207" s="4" t="s">
        <v>627</v>
      </c>
    </row>
    <row r="208" spans="1:4" x14ac:dyDescent="0.35">
      <c r="A208" s="79" t="str">
        <f>Rates!A208</f>
        <v>In-Home Respite Worker</v>
      </c>
      <c r="B208" s="4" t="s">
        <v>628</v>
      </c>
    </row>
    <row r="209" spans="1:4" x14ac:dyDescent="0.35">
      <c r="A209" s="79" t="str">
        <f>Rates!A209</f>
        <v>Self-Directed Support Services</v>
      </c>
      <c r="B209" s="4" t="s">
        <v>626</v>
      </c>
      <c r="D209" t="s">
        <v>635</v>
      </c>
    </row>
    <row r="210" spans="1:4" x14ac:dyDescent="0.35">
      <c r="A210" s="79" t="str">
        <f>Rates!A210</f>
        <v>ASL Training and Support</v>
      </c>
      <c r="B210" s="4" t="s">
        <v>625</v>
      </c>
      <c r="D210" t="s">
        <v>636</v>
      </c>
    </row>
    <row r="211" spans="1:4" x14ac:dyDescent="0.35">
      <c r="A211" s="79" t="str">
        <f>Rates!A211</f>
        <v>Coordinated Career Pathways - Career Pathway Navigator</v>
      </c>
      <c r="B211" s="4" t="s">
        <v>624</v>
      </c>
      <c r="D211" t="s">
        <v>637</v>
      </c>
    </row>
    <row r="212" spans="1:4" x14ac:dyDescent="0.35">
      <c r="A212" s="79" t="str">
        <f>Rates!A212</f>
        <v>Coordinated Career Pathways - Customized Employment</v>
      </c>
      <c r="B212" s="4" t="s">
        <v>624</v>
      </c>
      <c r="D212" t="s">
        <v>638</v>
      </c>
    </row>
    <row r="213" spans="1:4" x14ac:dyDescent="0.35">
      <c r="A213" s="79" t="str">
        <f>Rates!A213</f>
        <v>Tailored Day Services</v>
      </c>
      <c r="B213" s="4" t="s">
        <v>642</v>
      </c>
      <c r="D213" t="s">
        <v>272</v>
      </c>
    </row>
    <row r="214" spans="1:4" x14ac:dyDescent="0.35">
      <c r="A214" s="79" t="str">
        <f>Rates!A214</f>
        <v>Coordinated Family Supports</v>
      </c>
      <c r="B214" s="4" t="s">
        <v>641</v>
      </c>
      <c r="D214" t="s">
        <v>639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383F-27BC-4A01-A225-D86566AC0C93}">
  <dimension ref="A1:X223"/>
  <sheetViews>
    <sheetView zoomScaleNormal="100" workbookViewId="0">
      <pane ySplit="1" topLeftCell="A169" activePane="bottomLeft" state="frozen"/>
      <selection activeCell="C46" sqref="C46"/>
      <selection pane="bottomLeft" activeCell="C46" sqref="C46"/>
    </sheetView>
  </sheetViews>
  <sheetFormatPr defaultRowHeight="21" x14ac:dyDescent="0.35"/>
  <cols>
    <col min="1" max="1" width="74" style="79" customWidth="1"/>
    <col min="2" max="2" width="37.81640625" customWidth="1"/>
    <col min="3" max="3" width="7.81640625" style="1" customWidth="1"/>
  </cols>
  <sheetData>
    <row r="1" spans="1:24" x14ac:dyDescent="0.35">
      <c r="A1" s="83" t="s">
        <v>262</v>
      </c>
      <c r="C1" s="1" t="s">
        <v>137</v>
      </c>
      <c r="D1" t="s">
        <v>31</v>
      </c>
      <c r="E1" t="s">
        <v>57</v>
      </c>
      <c r="F1" t="s">
        <v>66</v>
      </c>
      <c r="G1" t="s">
        <v>60</v>
      </c>
      <c r="H1" t="s">
        <v>61</v>
      </c>
      <c r="I1" t="s">
        <v>3</v>
      </c>
      <c r="J1" t="s">
        <v>63</v>
      </c>
      <c r="K1" t="s">
        <v>58</v>
      </c>
      <c r="L1" t="s">
        <v>59</v>
      </c>
      <c r="M1" t="s">
        <v>62</v>
      </c>
      <c r="N1" t="s">
        <v>65</v>
      </c>
      <c r="O1" t="s">
        <v>72</v>
      </c>
      <c r="P1" t="s">
        <v>70</v>
      </c>
      <c r="Q1" t="s">
        <v>75</v>
      </c>
      <c r="R1" t="s">
        <v>64</v>
      </c>
      <c r="S1" t="s">
        <v>67</v>
      </c>
      <c r="T1" t="s">
        <v>68</v>
      </c>
      <c r="U1" t="s">
        <v>69</v>
      </c>
      <c r="V1" t="s">
        <v>71</v>
      </c>
      <c r="W1" t="s">
        <v>73</v>
      </c>
      <c r="X1" t="s">
        <v>74</v>
      </c>
    </row>
    <row r="2" spans="1:24" x14ac:dyDescent="0.35">
      <c r="A2" s="79" t="str">
        <f>Rates!A2</f>
        <v>Personal Assistance, 1:1</v>
      </c>
      <c r="B2" t="s">
        <v>345</v>
      </c>
      <c r="C2" s="7">
        <v>17.96</v>
      </c>
      <c r="D2" s="2">
        <f t="shared" ref="D2:D65" si="0">$C2*D$218</f>
        <v>17.062000000000001</v>
      </c>
      <c r="E2" s="2">
        <f t="shared" ref="E2:X2" si="1">$C2*E218</f>
        <v>17.062000000000001</v>
      </c>
      <c r="F2" s="2">
        <f t="shared" si="1"/>
        <v>20.654</v>
      </c>
      <c r="G2" s="2">
        <f t="shared" si="1"/>
        <v>17.062000000000001</v>
      </c>
      <c r="H2" s="2">
        <f t="shared" si="1"/>
        <v>20.654</v>
      </c>
      <c r="I2" s="2">
        <f t="shared" si="1"/>
        <v>17.062000000000001</v>
      </c>
      <c r="J2" s="2">
        <f t="shared" si="1"/>
        <v>17.062000000000001</v>
      </c>
      <c r="K2" s="2">
        <f t="shared" si="1"/>
        <v>17.96</v>
      </c>
      <c r="L2" s="2">
        <f t="shared" si="1"/>
        <v>17.96</v>
      </c>
      <c r="M2" s="2">
        <f t="shared" si="1"/>
        <v>17.96</v>
      </c>
      <c r="N2" s="2">
        <f t="shared" si="1"/>
        <v>17.96</v>
      </c>
      <c r="O2" s="2">
        <f t="shared" si="1"/>
        <v>17.96</v>
      </c>
      <c r="P2" s="2">
        <f t="shared" si="1"/>
        <v>17.96</v>
      </c>
      <c r="Q2" s="2">
        <f t="shared" si="1"/>
        <v>17.96</v>
      </c>
      <c r="R2" s="2">
        <f t="shared" si="1"/>
        <v>17.96</v>
      </c>
      <c r="S2" s="2">
        <f t="shared" si="1"/>
        <v>17.96</v>
      </c>
      <c r="T2" s="2">
        <f t="shared" si="1"/>
        <v>17.062000000000001</v>
      </c>
      <c r="U2" s="2">
        <f t="shared" si="1"/>
        <v>20.654</v>
      </c>
      <c r="V2" s="2">
        <f t="shared" si="1"/>
        <v>17.96</v>
      </c>
      <c r="W2" s="2">
        <f t="shared" si="1"/>
        <v>17.96</v>
      </c>
      <c r="X2" s="2">
        <f t="shared" si="1"/>
        <v>17.062000000000001</v>
      </c>
    </row>
    <row r="3" spans="1:24" x14ac:dyDescent="0.35">
      <c r="A3" s="79" t="str">
        <f>Rates!A3</f>
        <v>Personal Assistance, 1:2</v>
      </c>
      <c r="B3" t="s">
        <v>346</v>
      </c>
      <c r="C3" s="7">
        <v>17.96</v>
      </c>
      <c r="D3" s="2">
        <f t="shared" si="0"/>
        <v>17.062000000000001</v>
      </c>
      <c r="E3" s="2">
        <f t="shared" ref="E3:N12" si="2">$C3*E$218</f>
        <v>17.062000000000001</v>
      </c>
      <c r="F3" s="2">
        <f t="shared" si="2"/>
        <v>20.654</v>
      </c>
      <c r="G3" s="2">
        <f t="shared" si="2"/>
        <v>17.062000000000001</v>
      </c>
      <c r="H3" s="2">
        <f t="shared" si="2"/>
        <v>20.654</v>
      </c>
      <c r="I3" s="2">
        <f t="shared" si="2"/>
        <v>17.062000000000001</v>
      </c>
      <c r="J3" s="2">
        <f t="shared" si="2"/>
        <v>17.062000000000001</v>
      </c>
      <c r="K3" s="2">
        <f t="shared" si="2"/>
        <v>17.96</v>
      </c>
      <c r="L3" s="2">
        <f t="shared" si="2"/>
        <v>17.96</v>
      </c>
      <c r="M3" s="2">
        <f t="shared" si="2"/>
        <v>17.96</v>
      </c>
      <c r="N3" s="2">
        <f t="shared" si="2"/>
        <v>17.96</v>
      </c>
      <c r="O3" s="2">
        <f t="shared" ref="O3:X12" si="3">$C3*O$218</f>
        <v>17.96</v>
      </c>
      <c r="P3" s="2">
        <f t="shared" si="3"/>
        <v>17.96</v>
      </c>
      <c r="Q3" s="2">
        <f t="shared" si="3"/>
        <v>17.96</v>
      </c>
      <c r="R3" s="2">
        <f t="shared" si="3"/>
        <v>17.96</v>
      </c>
      <c r="S3" s="2">
        <f t="shared" si="3"/>
        <v>17.96</v>
      </c>
      <c r="T3" s="2">
        <f t="shared" si="3"/>
        <v>17.062000000000001</v>
      </c>
      <c r="U3" s="2">
        <f t="shared" si="3"/>
        <v>20.654</v>
      </c>
      <c r="V3" s="2">
        <f t="shared" si="3"/>
        <v>17.96</v>
      </c>
      <c r="W3" s="2">
        <f t="shared" si="3"/>
        <v>17.96</v>
      </c>
      <c r="X3" s="2">
        <f t="shared" si="3"/>
        <v>17.062000000000001</v>
      </c>
    </row>
    <row r="4" spans="1:24" x14ac:dyDescent="0.35">
      <c r="A4" s="79" t="str">
        <f>Rates!A4</f>
        <v>Personal Assistance, 1:3</v>
      </c>
      <c r="B4" t="s">
        <v>347</v>
      </c>
      <c r="C4" s="7">
        <v>17.96</v>
      </c>
      <c r="D4" s="2">
        <f t="shared" si="0"/>
        <v>17.062000000000001</v>
      </c>
      <c r="E4" s="2">
        <f t="shared" si="2"/>
        <v>17.062000000000001</v>
      </c>
      <c r="F4" s="2">
        <f t="shared" si="2"/>
        <v>20.654</v>
      </c>
      <c r="G4" s="2">
        <f t="shared" si="2"/>
        <v>17.062000000000001</v>
      </c>
      <c r="H4" s="2">
        <f t="shared" si="2"/>
        <v>20.654</v>
      </c>
      <c r="I4" s="2">
        <f t="shared" si="2"/>
        <v>17.062000000000001</v>
      </c>
      <c r="J4" s="2">
        <f t="shared" si="2"/>
        <v>17.062000000000001</v>
      </c>
      <c r="K4" s="2">
        <f t="shared" si="2"/>
        <v>17.96</v>
      </c>
      <c r="L4" s="2">
        <f t="shared" si="2"/>
        <v>17.96</v>
      </c>
      <c r="M4" s="2">
        <f t="shared" si="2"/>
        <v>17.96</v>
      </c>
      <c r="N4" s="2">
        <f t="shared" si="2"/>
        <v>17.96</v>
      </c>
      <c r="O4" s="2">
        <f t="shared" si="3"/>
        <v>17.96</v>
      </c>
      <c r="P4" s="2">
        <f t="shared" si="3"/>
        <v>17.96</v>
      </c>
      <c r="Q4" s="2">
        <f t="shared" si="3"/>
        <v>17.96</v>
      </c>
      <c r="R4" s="2">
        <f t="shared" si="3"/>
        <v>17.96</v>
      </c>
      <c r="S4" s="2">
        <f t="shared" si="3"/>
        <v>17.96</v>
      </c>
      <c r="T4" s="2">
        <f t="shared" si="3"/>
        <v>17.062000000000001</v>
      </c>
      <c r="U4" s="2">
        <f t="shared" si="3"/>
        <v>20.654</v>
      </c>
      <c r="V4" s="2">
        <f t="shared" si="3"/>
        <v>17.96</v>
      </c>
      <c r="W4" s="2">
        <f t="shared" si="3"/>
        <v>17.96</v>
      </c>
      <c r="X4" s="2">
        <f t="shared" si="3"/>
        <v>17.062000000000001</v>
      </c>
    </row>
    <row r="5" spans="1:24" x14ac:dyDescent="0.35">
      <c r="A5" s="79" t="str">
        <f>Rates!A5</f>
        <v>Participant-Directed Personal Assistance, 1:1</v>
      </c>
      <c r="B5" t="s">
        <v>348</v>
      </c>
      <c r="C5" s="7">
        <v>17.96</v>
      </c>
      <c r="D5" s="2">
        <f t="shared" si="0"/>
        <v>17.062000000000001</v>
      </c>
      <c r="E5" s="2">
        <f t="shared" si="2"/>
        <v>17.062000000000001</v>
      </c>
      <c r="F5" s="2">
        <f t="shared" si="2"/>
        <v>20.654</v>
      </c>
      <c r="G5" s="2">
        <f t="shared" si="2"/>
        <v>17.062000000000001</v>
      </c>
      <c r="H5" s="2">
        <f t="shared" si="2"/>
        <v>20.654</v>
      </c>
      <c r="I5" s="2">
        <f t="shared" si="2"/>
        <v>17.062000000000001</v>
      </c>
      <c r="J5" s="2">
        <f t="shared" si="2"/>
        <v>17.062000000000001</v>
      </c>
      <c r="K5" s="2">
        <f t="shared" si="2"/>
        <v>17.96</v>
      </c>
      <c r="L5" s="2">
        <f t="shared" si="2"/>
        <v>17.96</v>
      </c>
      <c r="M5" s="2">
        <f t="shared" si="2"/>
        <v>17.96</v>
      </c>
      <c r="N5" s="2">
        <f t="shared" si="2"/>
        <v>17.96</v>
      </c>
      <c r="O5" s="2">
        <f t="shared" si="3"/>
        <v>17.96</v>
      </c>
      <c r="P5" s="2">
        <f t="shared" si="3"/>
        <v>17.96</v>
      </c>
      <c r="Q5" s="2">
        <f t="shared" si="3"/>
        <v>17.96</v>
      </c>
      <c r="R5" s="2">
        <f t="shared" si="3"/>
        <v>17.96</v>
      </c>
      <c r="S5" s="2">
        <f t="shared" si="3"/>
        <v>17.96</v>
      </c>
      <c r="T5" s="2">
        <f t="shared" si="3"/>
        <v>17.062000000000001</v>
      </c>
      <c r="U5" s="2">
        <f t="shared" si="3"/>
        <v>20.654</v>
      </c>
      <c r="V5" s="2">
        <f t="shared" si="3"/>
        <v>17.96</v>
      </c>
      <c r="W5" s="2">
        <f t="shared" si="3"/>
        <v>17.96</v>
      </c>
      <c r="X5" s="2">
        <f t="shared" si="3"/>
        <v>17.062000000000001</v>
      </c>
    </row>
    <row r="6" spans="1:24" x14ac:dyDescent="0.35">
      <c r="A6" s="79" t="str">
        <f>Rates!A6</f>
        <v>Participant-Directed Personal Assistance, 1:2</v>
      </c>
      <c r="B6" t="s">
        <v>349</v>
      </c>
      <c r="C6" s="7">
        <v>17.96</v>
      </c>
      <c r="D6" s="2">
        <f t="shared" si="0"/>
        <v>17.062000000000001</v>
      </c>
      <c r="E6" s="2">
        <f t="shared" si="2"/>
        <v>17.062000000000001</v>
      </c>
      <c r="F6" s="2">
        <f t="shared" si="2"/>
        <v>20.654</v>
      </c>
      <c r="G6" s="2">
        <f t="shared" si="2"/>
        <v>17.062000000000001</v>
      </c>
      <c r="H6" s="2">
        <f t="shared" si="2"/>
        <v>20.654</v>
      </c>
      <c r="I6" s="2">
        <f t="shared" si="2"/>
        <v>17.062000000000001</v>
      </c>
      <c r="J6" s="2">
        <f t="shared" si="2"/>
        <v>17.062000000000001</v>
      </c>
      <c r="K6" s="2">
        <f t="shared" si="2"/>
        <v>17.96</v>
      </c>
      <c r="L6" s="2">
        <f t="shared" si="2"/>
        <v>17.96</v>
      </c>
      <c r="M6" s="2">
        <f t="shared" si="2"/>
        <v>17.96</v>
      </c>
      <c r="N6" s="2">
        <f t="shared" si="2"/>
        <v>17.96</v>
      </c>
      <c r="O6" s="2">
        <f t="shared" si="3"/>
        <v>17.96</v>
      </c>
      <c r="P6" s="2">
        <f t="shared" si="3"/>
        <v>17.96</v>
      </c>
      <c r="Q6" s="2">
        <f t="shared" si="3"/>
        <v>17.96</v>
      </c>
      <c r="R6" s="2">
        <f t="shared" si="3"/>
        <v>17.96</v>
      </c>
      <c r="S6" s="2">
        <f t="shared" si="3"/>
        <v>17.96</v>
      </c>
      <c r="T6" s="2">
        <f t="shared" si="3"/>
        <v>17.062000000000001</v>
      </c>
      <c r="U6" s="2">
        <f t="shared" si="3"/>
        <v>20.654</v>
      </c>
      <c r="V6" s="2">
        <f t="shared" si="3"/>
        <v>17.96</v>
      </c>
      <c r="W6" s="2">
        <f t="shared" si="3"/>
        <v>17.96</v>
      </c>
      <c r="X6" s="2">
        <f t="shared" si="3"/>
        <v>17.062000000000001</v>
      </c>
    </row>
    <row r="7" spans="1:24" x14ac:dyDescent="0.35">
      <c r="A7" s="79" t="str">
        <f>Rates!A7</f>
        <v>Participant-Directed Personal Assistance, 1:3</v>
      </c>
      <c r="B7" t="s">
        <v>350</v>
      </c>
      <c r="C7" s="7">
        <v>17.96</v>
      </c>
      <c r="D7" s="2">
        <f t="shared" si="0"/>
        <v>17.062000000000001</v>
      </c>
      <c r="E7" s="2">
        <f t="shared" si="2"/>
        <v>17.062000000000001</v>
      </c>
      <c r="F7" s="2">
        <f t="shared" si="2"/>
        <v>20.654</v>
      </c>
      <c r="G7" s="2">
        <f t="shared" si="2"/>
        <v>17.062000000000001</v>
      </c>
      <c r="H7" s="2">
        <f t="shared" si="2"/>
        <v>20.654</v>
      </c>
      <c r="I7" s="2">
        <f t="shared" si="2"/>
        <v>17.062000000000001</v>
      </c>
      <c r="J7" s="2">
        <f t="shared" si="2"/>
        <v>17.062000000000001</v>
      </c>
      <c r="K7" s="2">
        <f t="shared" si="2"/>
        <v>17.96</v>
      </c>
      <c r="L7" s="2">
        <f t="shared" si="2"/>
        <v>17.96</v>
      </c>
      <c r="M7" s="2">
        <f t="shared" si="2"/>
        <v>17.96</v>
      </c>
      <c r="N7" s="2">
        <f t="shared" si="2"/>
        <v>17.96</v>
      </c>
      <c r="O7" s="2">
        <f t="shared" si="3"/>
        <v>17.96</v>
      </c>
      <c r="P7" s="2">
        <f t="shared" si="3"/>
        <v>17.96</v>
      </c>
      <c r="Q7" s="2">
        <f t="shared" si="3"/>
        <v>17.96</v>
      </c>
      <c r="R7" s="2">
        <f t="shared" si="3"/>
        <v>17.96</v>
      </c>
      <c r="S7" s="2">
        <f t="shared" si="3"/>
        <v>17.96</v>
      </c>
      <c r="T7" s="2">
        <f t="shared" si="3"/>
        <v>17.062000000000001</v>
      </c>
      <c r="U7" s="2">
        <f t="shared" si="3"/>
        <v>20.654</v>
      </c>
      <c r="V7" s="2">
        <f t="shared" si="3"/>
        <v>17.96</v>
      </c>
      <c r="W7" s="2">
        <f t="shared" si="3"/>
        <v>17.96</v>
      </c>
      <c r="X7" s="2">
        <f t="shared" si="3"/>
        <v>17.062000000000001</v>
      </c>
    </row>
    <row r="8" spans="1:24" x14ac:dyDescent="0.35">
      <c r="A8" s="79" t="str">
        <f>Rates!A8</f>
        <v>Parent Coordinated Personal Assistance, 1:1</v>
      </c>
      <c r="B8" t="s">
        <v>351</v>
      </c>
      <c r="C8" s="7">
        <v>17.96</v>
      </c>
      <c r="D8" s="2">
        <f t="shared" si="0"/>
        <v>17.062000000000001</v>
      </c>
      <c r="E8" s="2">
        <f t="shared" si="2"/>
        <v>17.062000000000001</v>
      </c>
      <c r="F8" s="2">
        <f t="shared" si="2"/>
        <v>20.654</v>
      </c>
      <c r="G8" s="2">
        <f t="shared" si="2"/>
        <v>17.062000000000001</v>
      </c>
      <c r="H8" s="2">
        <f t="shared" si="2"/>
        <v>20.654</v>
      </c>
      <c r="I8" s="2">
        <f t="shared" si="2"/>
        <v>17.062000000000001</v>
      </c>
      <c r="J8" s="2">
        <f t="shared" si="2"/>
        <v>17.062000000000001</v>
      </c>
      <c r="K8" s="2">
        <f t="shared" si="2"/>
        <v>17.96</v>
      </c>
      <c r="L8" s="2">
        <f t="shared" si="2"/>
        <v>17.96</v>
      </c>
      <c r="M8" s="2">
        <f t="shared" si="2"/>
        <v>17.96</v>
      </c>
      <c r="N8" s="2">
        <f t="shared" si="2"/>
        <v>17.96</v>
      </c>
      <c r="O8" s="2">
        <f t="shared" si="3"/>
        <v>17.96</v>
      </c>
      <c r="P8" s="2">
        <f t="shared" si="3"/>
        <v>17.96</v>
      </c>
      <c r="Q8" s="2">
        <f t="shared" si="3"/>
        <v>17.96</v>
      </c>
      <c r="R8" s="2">
        <f t="shared" si="3"/>
        <v>17.96</v>
      </c>
      <c r="S8" s="2">
        <f t="shared" si="3"/>
        <v>17.96</v>
      </c>
      <c r="T8" s="2">
        <f t="shared" si="3"/>
        <v>17.062000000000001</v>
      </c>
      <c r="U8" s="2">
        <f t="shared" si="3"/>
        <v>20.654</v>
      </c>
      <c r="V8" s="2">
        <f t="shared" si="3"/>
        <v>17.96</v>
      </c>
      <c r="W8" s="2">
        <f t="shared" si="3"/>
        <v>17.96</v>
      </c>
      <c r="X8" s="2">
        <f t="shared" si="3"/>
        <v>17.062000000000001</v>
      </c>
    </row>
    <row r="9" spans="1:24" x14ac:dyDescent="0.35">
      <c r="A9" s="79" t="str">
        <f>Rates!A9</f>
        <v>Parent Coordinated Personal Assistance, 1:2</v>
      </c>
      <c r="B9" t="s">
        <v>352</v>
      </c>
      <c r="C9" s="7">
        <v>17.96</v>
      </c>
      <c r="D9" s="2">
        <f t="shared" si="0"/>
        <v>17.062000000000001</v>
      </c>
      <c r="E9" s="2">
        <f t="shared" si="2"/>
        <v>17.062000000000001</v>
      </c>
      <c r="F9" s="2">
        <f t="shared" si="2"/>
        <v>20.654</v>
      </c>
      <c r="G9" s="2">
        <f t="shared" si="2"/>
        <v>17.062000000000001</v>
      </c>
      <c r="H9" s="2">
        <f t="shared" si="2"/>
        <v>20.654</v>
      </c>
      <c r="I9" s="2">
        <f t="shared" si="2"/>
        <v>17.062000000000001</v>
      </c>
      <c r="J9" s="2">
        <f t="shared" si="2"/>
        <v>17.062000000000001</v>
      </c>
      <c r="K9" s="2">
        <f t="shared" si="2"/>
        <v>17.96</v>
      </c>
      <c r="L9" s="2">
        <f t="shared" si="2"/>
        <v>17.96</v>
      </c>
      <c r="M9" s="2">
        <f t="shared" si="2"/>
        <v>17.96</v>
      </c>
      <c r="N9" s="2">
        <f t="shared" si="2"/>
        <v>17.96</v>
      </c>
      <c r="O9" s="2">
        <f t="shared" si="3"/>
        <v>17.96</v>
      </c>
      <c r="P9" s="2">
        <f t="shared" si="3"/>
        <v>17.96</v>
      </c>
      <c r="Q9" s="2">
        <f t="shared" si="3"/>
        <v>17.96</v>
      </c>
      <c r="R9" s="2">
        <f t="shared" si="3"/>
        <v>17.96</v>
      </c>
      <c r="S9" s="2">
        <f t="shared" si="3"/>
        <v>17.96</v>
      </c>
      <c r="T9" s="2">
        <f t="shared" si="3"/>
        <v>17.062000000000001</v>
      </c>
      <c r="U9" s="2">
        <f t="shared" si="3"/>
        <v>20.654</v>
      </c>
      <c r="V9" s="2">
        <f t="shared" si="3"/>
        <v>17.96</v>
      </c>
      <c r="W9" s="2">
        <f t="shared" si="3"/>
        <v>17.96</v>
      </c>
      <c r="X9" s="2">
        <f t="shared" si="3"/>
        <v>17.062000000000001</v>
      </c>
    </row>
    <row r="10" spans="1:24" x14ac:dyDescent="0.35">
      <c r="A10" s="79" t="str">
        <f>Rates!A10</f>
        <v>Parent Coordinated Personal Assistance, 1:3</v>
      </c>
      <c r="B10" t="s">
        <v>353</v>
      </c>
      <c r="C10" s="7">
        <v>17.96</v>
      </c>
      <c r="D10" s="2">
        <f t="shared" si="0"/>
        <v>17.062000000000001</v>
      </c>
      <c r="E10" s="2">
        <f t="shared" si="2"/>
        <v>17.062000000000001</v>
      </c>
      <c r="F10" s="2">
        <f t="shared" si="2"/>
        <v>20.654</v>
      </c>
      <c r="G10" s="2">
        <f t="shared" si="2"/>
        <v>17.062000000000001</v>
      </c>
      <c r="H10" s="2">
        <f t="shared" si="2"/>
        <v>20.654</v>
      </c>
      <c r="I10" s="2">
        <f t="shared" si="2"/>
        <v>17.062000000000001</v>
      </c>
      <c r="J10" s="2">
        <f t="shared" si="2"/>
        <v>17.062000000000001</v>
      </c>
      <c r="K10" s="2">
        <f t="shared" si="2"/>
        <v>17.96</v>
      </c>
      <c r="L10" s="2">
        <f t="shared" si="2"/>
        <v>17.96</v>
      </c>
      <c r="M10" s="2">
        <f t="shared" si="2"/>
        <v>17.96</v>
      </c>
      <c r="N10" s="2">
        <f t="shared" si="2"/>
        <v>17.96</v>
      </c>
      <c r="O10" s="2">
        <f t="shared" si="3"/>
        <v>17.96</v>
      </c>
      <c r="P10" s="2">
        <f t="shared" si="3"/>
        <v>17.96</v>
      </c>
      <c r="Q10" s="2">
        <f t="shared" si="3"/>
        <v>17.96</v>
      </c>
      <c r="R10" s="2">
        <f t="shared" si="3"/>
        <v>17.96</v>
      </c>
      <c r="S10" s="2">
        <f t="shared" si="3"/>
        <v>17.96</v>
      </c>
      <c r="T10" s="2">
        <f t="shared" si="3"/>
        <v>17.062000000000001</v>
      </c>
      <c r="U10" s="2">
        <f t="shared" si="3"/>
        <v>20.654</v>
      </c>
      <c r="V10" s="2">
        <f t="shared" si="3"/>
        <v>17.96</v>
      </c>
      <c r="W10" s="2">
        <f t="shared" si="3"/>
        <v>17.96</v>
      </c>
      <c r="X10" s="2">
        <f t="shared" si="3"/>
        <v>17.062000000000001</v>
      </c>
    </row>
    <row r="11" spans="1:24" x14ac:dyDescent="0.35">
      <c r="A11" s="79" t="str">
        <f>Rates!A11</f>
        <v>Parent Coordinated Personal Assistance, OT Rate, 1:1</v>
      </c>
      <c r="B11" t="s">
        <v>354</v>
      </c>
      <c r="C11" s="7">
        <v>26.94</v>
      </c>
      <c r="D11" s="2">
        <f t="shared" si="0"/>
        <v>25.593</v>
      </c>
      <c r="E11" s="2">
        <f t="shared" si="2"/>
        <v>25.593</v>
      </c>
      <c r="F11" s="2">
        <f t="shared" si="2"/>
        <v>30.980999999999998</v>
      </c>
      <c r="G11" s="2">
        <f t="shared" si="2"/>
        <v>25.593</v>
      </c>
      <c r="H11" s="2">
        <f t="shared" si="2"/>
        <v>30.980999999999998</v>
      </c>
      <c r="I11" s="2">
        <f t="shared" si="2"/>
        <v>25.593</v>
      </c>
      <c r="J11" s="2">
        <f t="shared" si="2"/>
        <v>25.593</v>
      </c>
      <c r="K11" s="2">
        <f t="shared" si="2"/>
        <v>26.94</v>
      </c>
      <c r="L11" s="2">
        <f t="shared" si="2"/>
        <v>26.94</v>
      </c>
      <c r="M11" s="2">
        <f t="shared" si="2"/>
        <v>26.94</v>
      </c>
      <c r="N11" s="2">
        <f t="shared" si="2"/>
        <v>26.94</v>
      </c>
      <c r="O11" s="2">
        <f t="shared" si="3"/>
        <v>26.94</v>
      </c>
      <c r="P11" s="2">
        <f t="shared" si="3"/>
        <v>26.94</v>
      </c>
      <c r="Q11" s="2">
        <f t="shared" si="3"/>
        <v>26.94</v>
      </c>
      <c r="R11" s="2">
        <f t="shared" si="3"/>
        <v>26.94</v>
      </c>
      <c r="S11" s="2">
        <f t="shared" si="3"/>
        <v>26.94</v>
      </c>
      <c r="T11" s="2">
        <f t="shared" si="3"/>
        <v>25.593</v>
      </c>
      <c r="U11" s="2">
        <f t="shared" si="3"/>
        <v>30.980999999999998</v>
      </c>
      <c r="V11" s="2">
        <f t="shared" si="3"/>
        <v>26.94</v>
      </c>
      <c r="W11" s="2">
        <f t="shared" si="3"/>
        <v>26.94</v>
      </c>
      <c r="X11" s="2">
        <f t="shared" si="3"/>
        <v>25.593</v>
      </c>
    </row>
    <row r="12" spans="1:24" x14ac:dyDescent="0.35">
      <c r="A12" s="79" t="str">
        <f>Rates!A12</f>
        <v>Parent Coordinated Personal Assistance, OT Rate, 1:2</v>
      </c>
      <c r="B12" t="s">
        <v>355</v>
      </c>
      <c r="C12" s="7">
        <v>26.94</v>
      </c>
      <c r="D12" s="2">
        <f t="shared" si="0"/>
        <v>25.593</v>
      </c>
      <c r="E12" s="2">
        <f t="shared" si="2"/>
        <v>25.593</v>
      </c>
      <c r="F12" s="2">
        <f t="shared" si="2"/>
        <v>30.980999999999998</v>
      </c>
      <c r="G12" s="2">
        <f t="shared" si="2"/>
        <v>25.593</v>
      </c>
      <c r="H12" s="2">
        <f t="shared" si="2"/>
        <v>30.980999999999998</v>
      </c>
      <c r="I12" s="2">
        <f t="shared" si="2"/>
        <v>25.593</v>
      </c>
      <c r="J12" s="2">
        <f t="shared" si="2"/>
        <v>25.593</v>
      </c>
      <c r="K12" s="2">
        <f t="shared" si="2"/>
        <v>26.94</v>
      </c>
      <c r="L12" s="2">
        <f t="shared" si="2"/>
        <v>26.94</v>
      </c>
      <c r="M12" s="2">
        <f t="shared" si="2"/>
        <v>26.94</v>
      </c>
      <c r="N12" s="2">
        <f t="shared" si="2"/>
        <v>26.94</v>
      </c>
      <c r="O12" s="2">
        <f t="shared" si="3"/>
        <v>26.94</v>
      </c>
      <c r="P12" s="2">
        <f t="shared" si="3"/>
        <v>26.94</v>
      </c>
      <c r="Q12" s="2">
        <f t="shared" si="3"/>
        <v>26.94</v>
      </c>
      <c r="R12" s="2">
        <f t="shared" si="3"/>
        <v>26.94</v>
      </c>
      <c r="S12" s="2">
        <f t="shared" si="3"/>
        <v>26.94</v>
      </c>
      <c r="T12" s="2">
        <f t="shared" si="3"/>
        <v>25.593</v>
      </c>
      <c r="U12" s="2">
        <f t="shared" si="3"/>
        <v>30.980999999999998</v>
      </c>
      <c r="V12" s="2">
        <f t="shared" si="3"/>
        <v>26.94</v>
      </c>
      <c r="W12" s="2">
        <f t="shared" si="3"/>
        <v>26.94</v>
      </c>
      <c r="X12" s="2">
        <f t="shared" si="3"/>
        <v>25.593</v>
      </c>
    </row>
    <row r="13" spans="1:24" x14ac:dyDescent="0.35">
      <c r="A13" s="79" t="str">
        <f>Rates!A13</f>
        <v>Parent Coordinated Personal Assistance, OT Rate, 1:3</v>
      </c>
      <c r="B13" t="s">
        <v>356</v>
      </c>
      <c r="C13" s="7">
        <v>26.94</v>
      </c>
      <c r="D13" s="2">
        <f t="shared" si="0"/>
        <v>25.593</v>
      </c>
      <c r="E13" s="2">
        <f t="shared" ref="E13:N22" si="4">$C13*E$218</f>
        <v>25.593</v>
      </c>
      <c r="F13" s="2">
        <f t="shared" si="4"/>
        <v>30.980999999999998</v>
      </c>
      <c r="G13" s="2">
        <f t="shared" si="4"/>
        <v>25.593</v>
      </c>
      <c r="H13" s="2">
        <f t="shared" si="4"/>
        <v>30.980999999999998</v>
      </c>
      <c r="I13" s="2">
        <f t="shared" si="4"/>
        <v>25.593</v>
      </c>
      <c r="J13" s="2">
        <f t="shared" si="4"/>
        <v>25.593</v>
      </c>
      <c r="K13" s="2">
        <f t="shared" si="4"/>
        <v>26.94</v>
      </c>
      <c r="L13" s="2">
        <f t="shared" si="4"/>
        <v>26.94</v>
      </c>
      <c r="M13" s="2">
        <f t="shared" si="4"/>
        <v>26.94</v>
      </c>
      <c r="N13" s="2">
        <f t="shared" si="4"/>
        <v>26.94</v>
      </c>
      <c r="O13" s="2">
        <f t="shared" ref="O13:X22" si="5">$C13*O$218</f>
        <v>26.94</v>
      </c>
      <c r="P13" s="2">
        <f t="shared" si="5"/>
        <v>26.94</v>
      </c>
      <c r="Q13" s="2">
        <f t="shared" si="5"/>
        <v>26.94</v>
      </c>
      <c r="R13" s="2">
        <f t="shared" si="5"/>
        <v>26.94</v>
      </c>
      <c r="S13" s="2">
        <f t="shared" si="5"/>
        <v>26.94</v>
      </c>
      <c r="T13" s="2">
        <f t="shared" si="5"/>
        <v>25.593</v>
      </c>
      <c r="U13" s="2">
        <f t="shared" si="5"/>
        <v>30.980999999999998</v>
      </c>
      <c r="V13" s="2">
        <f t="shared" si="5"/>
        <v>26.94</v>
      </c>
      <c r="W13" s="2">
        <f t="shared" si="5"/>
        <v>26.94</v>
      </c>
      <c r="X13" s="2">
        <f t="shared" si="5"/>
        <v>25.593</v>
      </c>
    </row>
    <row r="14" spans="1:24" x14ac:dyDescent="0.35">
      <c r="A14" s="79" t="str">
        <f>Rates!A14</f>
        <v>Independent Living Program, 1:1</v>
      </c>
      <c r="B14" t="s">
        <v>357</v>
      </c>
      <c r="C14" s="7">
        <v>23.84</v>
      </c>
      <c r="D14" s="2">
        <f t="shared" si="0"/>
        <v>22.648</v>
      </c>
      <c r="E14" s="2">
        <f t="shared" si="4"/>
        <v>22.648</v>
      </c>
      <c r="F14" s="2">
        <f t="shared" si="4"/>
        <v>27.415999999999997</v>
      </c>
      <c r="G14" s="2">
        <f t="shared" si="4"/>
        <v>22.648</v>
      </c>
      <c r="H14" s="2">
        <f t="shared" si="4"/>
        <v>27.415999999999997</v>
      </c>
      <c r="I14" s="2">
        <f t="shared" si="4"/>
        <v>22.648</v>
      </c>
      <c r="J14" s="2">
        <f t="shared" si="4"/>
        <v>22.648</v>
      </c>
      <c r="K14" s="2">
        <f t="shared" si="4"/>
        <v>23.84</v>
      </c>
      <c r="L14" s="2">
        <f t="shared" si="4"/>
        <v>23.84</v>
      </c>
      <c r="M14" s="2">
        <f t="shared" si="4"/>
        <v>23.84</v>
      </c>
      <c r="N14" s="2">
        <f t="shared" si="4"/>
        <v>23.84</v>
      </c>
      <c r="O14" s="2">
        <f t="shared" si="5"/>
        <v>23.84</v>
      </c>
      <c r="P14" s="2">
        <f t="shared" si="5"/>
        <v>23.84</v>
      </c>
      <c r="Q14" s="2">
        <f t="shared" si="5"/>
        <v>23.84</v>
      </c>
      <c r="R14" s="2">
        <f t="shared" si="5"/>
        <v>23.84</v>
      </c>
      <c r="S14" s="2">
        <f t="shared" si="5"/>
        <v>23.84</v>
      </c>
      <c r="T14" s="2">
        <f t="shared" si="5"/>
        <v>22.648</v>
      </c>
      <c r="U14" s="2">
        <f t="shared" si="5"/>
        <v>27.415999999999997</v>
      </c>
      <c r="V14" s="2">
        <f t="shared" si="5"/>
        <v>23.84</v>
      </c>
      <c r="W14" s="2">
        <f t="shared" si="5"/>
        <v>23.84</v>
      </c>
      <c r="X14" s="2">
        <f t="shared" si="5"/>
        <v>22.648</v>
      </c>
    </row>
    <row r="15" spans="1:24" x14ac:dyDescent="0.35">
      <c r="A15" s="79" t="str">
        <f>Rates!A15</f>
        <v>Independent Living Program, 1:2</v>
      </c>
      <c r="B15" t="s">
        <v>358</v>
      </c>
      <c r="C15" s="7">
        <v>23.84</v>
      </c>
      <c r="D15" s="2">
        <f t="shared" si="0"/>
        <v>22.648</v>
      </c>
      <c r="E15" s="2">
        <f t="shared" si="4"/>
        <v>22.648</v>
      </c>
      <c r="F15" s="2">
        <f t="shared" si="4"/>
        <v>27.415999999999997</v>
      </c>
      <c r="G15" s="2">
        <f t="shared" si="4"/>
        <v>22.648</v>
      </c>
      <c r="H15" s="2">
        <f t="shared" si="4"/>
        <v>27.415999999999997</v>
      </c>
      <c r="I15" s="2">
        <f t="shared" si="4"/>
        <v>22.648</v>
      </c>
      <c r="J15" s="2">
        <f t="shared" si="4"/>
        <v>22.648</v>
      </c>
      <c r="K15" s="2">
        <f t="shared" si="4"/>
        <v>23.84</v>
      </c>
      <c r="L15" s="2">
        <f t="shared" si="4"/>
        <v>23.84</v>
      </c>
      <c r="M15" s="2">
        <f t="shared" si="4"/>
        <v>23.84</v>
      </c>
      <c r="N15" s="2">
        <f t="shared" si="4"/>
        <v>23.84</v>
      </c>
      <c r="O15" s="2">
        <f t="shared" si="5"/>
        <v>23.84</v>
      </c>
      <c r="P15" s="2">
        <f t="shared" si="5"/>
        <v>23.84</v>
      </c>
      <c r="Q15" s="2">
        <f t="shared" si="5"/>
        <v>23.84</v>
      </c>
      <c r="R15" s="2">
        <f t="shared" si="5"/>
        <v>23.84</v>
      </c>
      <c r="S15" s="2">
        <f t="shared" si="5"/>
        <v>23.84</v>
      </c>
      <c r="T15" s="2">
        <f t="shared" si="5"/>
        <v>22.648</v>
      </c>
      <c r="U15" s="2">
        <f t="shared" si="5"/>
        <v>27.415999999999997</v>
      </c>
      <c r="V15" s="2">
        <f t="shared" si="5"/>
        <v>23.84</v>
      </c>
      <c r="W15" s="2">
        <f t="shared" si="5"/>
        <v>23.84</v>
      </c>
      <c r="X15" s="2">
        <f t="shared" si="5"/>
        <v>22.648</v>
      </c>
    </row>
    <row r="16" spans="1:24" x14ac:dyDescent="0.35">
      <c r="A16" s="79" t="str">
        <f>Rates!A16</f>
        <v>Independent Living Program, 1:3</v>
      </c>
      <c r="B16" t="s">
        <v>359</v>
      </c>
      <c r="C16" s="7">
        <v>23.84</v>
      </c>
      <c r="D16" s="2">
        <f t="shared" si="0"/>
        <v>22.648</v>
      </c>
      <c r="E16" s="2">
        <f t="shared" si="4"/>
        <v>22.648</v>
      </c>
      <c r="F16" s="2">
        <f t="shared" si="4"/>
        <v>27.415999999999997</v>
      </c>
      <c r="G16" s="2">
        <f t="shared" si="4"/>
        <v>22.648</v>
      </c>
      <c r="H16" s="2">
        <f t="shared" si="4"/>
        <v>27.415999999999997</v>
      </c>
      <c r="I16" s="2">
        <f t="shared" si="4"/>
        <v>22.648</v>
      </c>
      <c r="J16" s="2">
        <f t="shared" si="4"/>
        <v>22.648</v>
      </c>
      <c r="K16" s="2">
        <f t="shared" si="4"/>
        <v>23.84</v>
      </c>
      <c r="L16" s="2">
        <f t="shared" si="4"/>
        <v>23.84</v>
      </c>
      <c r="M16" s="2">
        <f t="shared" si="4"/>
        <v>23.84</v>
      </c>
      <c r="N16" s="2">
        <f t="shared" si="4"/>
        <v>23.84</v>
      </c>
      <c r="O16" s="2">
        <f t="shared" si="5"/>
        <v>23.84</v>
      </c>
      <c r="P16" s="2">
        <f t="shared" si="5"/>
        <v>23.84</v>
      </c>
      <c r="Q16" s="2">
        <f t="shared" si="5"/>
        <v>23.84</v>
      </c>
      <c r="R16" s="2">
        <f t="shared" si="5"/>
        <v>23.84</v>
      </c>
      <c r="S16" s="2">
        <f t="shared" si="5"/>
        <v>23.84</v>
      </c>
      <c r="T16" s="2">
        <f t="shared" si="5"/>
        <v>22.648</v>
      </c>
      <c r="U16" s="2">
        <f t="shared" si="5"/>
        <v>27.415999999999997</v>
      </c>
      <c r="V16" s="2">
        <f t="shared" si="5"/>
        <v>23.84</v>
      </c>
      <c r="W16" s="2">
        <f t="shared" si="5"/>
        <v>23.84</v>
      </c>
      <c r="X16" s="2">
        <f t="shared" si="5"/>
        <v>22.648</v>
      </c>
    </row>
    <row r="17" spans="1:24" x14ac:dyDescent="0.35">
      <c r="A17" s="79" t="str">
        <f>Rates!A17</f>
        <v>Participant-Directed Independent Living, 1:1</v>
      </c>
      <c r="B17" t="s">
        <v>360</v>
      </c>
      <c r="C17" s="7">
        <v>18.440000000000001</v>
      </c>
      <c r="D17" s="2">
        <f t="shared" si="0"/>
        <v>17.518000000000001</v>
      </c>
      <c r="E17" s="2">
        <f t="shared" si="4"/>
        <v>17.518000000000001</v>
      </c>
      <c r="F17" s="2">
        <f t="shared" si="4"/>
        <v>21.206</v>
      </c>
      <c r="G17" s="2">
        <f t="shared" si="4"/>
        <v>17.518000000000001</v>
      </c>
      <c r="H17" s="2">
        <f t="shared" si="4"/>
        <v>21.206</v>
      </c>
      <c r="I17" s="2">
        <f t="shared" si="4"/>
        <v>17.518000000000001</v>
      </c>
      <c r="J17" s="2">
        <f t="shared" si="4"/>
        <v>17.518000000000001</v>
      </c>
      <c r="K17" s="2">
        <f t="shared" si="4"/>
        <v>18.440000000000001</v>
      </c>
      <c r="L17" s="2">
        <f t="shared" si="4"/>
        <v>18.440000000000001</v>
      </c>
      <c r="M17" s="2">
        <f t="shared" si="4"/>
        <v>18.440000000000001</v>
      </c>
      <c r="N17" s="2">
        <f t="shared" si="4"/>
        <v>18.440000000000001</v>
      </c>
      <c r="O17" s="2">
        <f t="shared" si="5"/>
        <v>18.440000000000001</v>
      </c>
      <c r="P17" s="2">
        <f t="shared" si="5"/>
        <v>18.440000000000001</v>
      </c>
      <c r="Q17" s="2">
        <f t="shared" si="5"/>
        <v>18.440000000000001</v>
      </c>
      <c r="R17" s="2">
        <f t="shared" si="5"/>
        <v>18.440000000000001</v>
      </c>
      <c r="S17" s="2">
        <f t="shared" si="5"/>
        <v>18.440000000000001</v>
      </c>
      <c r="T17" s="2">
        <f t="shared" si="5"/>
        <v>17.518000000000001</v>
      </c>
      <c r="U17" s="2">
        <f t="shared" si="5"/>
        <v>21.206</v>
      </c>
      <c r="V17" s="2">
        <f t="shared" si="5"/>
        <v>18.440000000000001</v>
      </c>
      <c r="W17" s="2">
        <f t="shared" si="5"/>
        <v>18.440000000000001</v>
      </c>
      <c r="X17" s="2">
        <f t="shared" si="5"/>
        <v>17.518000000000001</v>
      </c>
    </row>
    <row r="18" spans="1:24" x14ac:dyDescent="0.35">
      <c r="A18" s="79" t="str">
        <f>Rates!A18</f>
        <v>Participant-Directed Independent Living, 1:2</v>
      </c>
      <c r="B18" t="s">
        <v>361</v>
      </c>
      <c r="C18" s="7">
        <v>18.440000000000001</v>
      </c>
      <c r="D18" s="2">
        <f t="shared" si="0"/>
        <v>17.518000000000001</v>
      </c>
      <c r="E18" s="2">
        <f t="shared" si="4"/>
        <v>17.518000000000001</v>
      </c>
      <c r="F18" s="2">
        <f t="shared" si="4"/>
        <v>21.206</v>
      </c>
      <c r="G18" s="2">
        <f t="shared" si="4"/>
        <v>17.518000000000001</v>
      </c>
      <c r="H18" s="2">
        <f t="shared" si="4"/>
        <v>21.206</v>
      </c>
      <c r="I18" s="2">
        <f t="shared" si="4"/>
        <v>17.518000000000001</v>
      </c>
      <c r="J18" s="2">
        <f t="shared" si="4"/>
        <v>17.518000000000001</v>
      </c>
      <c r="K18" s="2">
        <f t="shared" si="4"/>
        <v>18.440000000000001</v>
      </c>
      <c r="L18" s="2">
        <f t="shared" si="4"/>
        <v>18.440000000000001</v>
      </c>
      <c r="M18" s="2">
        <f t="shared" si="4"/>
        <v>18.440000000000001</v>
      </c>
      <c r="N18" s="2">
        <f t="shared" si="4"/>
        <v>18.440000000000001</v>
      </c>
      <c r="O18" s="2">
        <f t="shared" si="5"/>
        <v>18.440000000000001</v>
      </c>
      <c r="P18" s="2">
        <f t="shared" si="5"/>
        <v>18.440000000000001</v>
      </c>
      <c r="Q18" s="2">
        <f t="shared" si="5"/>
        <v>18.440000000000001</v>
      </c>
      <c r="R18" s="2">
        <f t="shared" si="5"/>
        <v>18.440000000000001</v>
      </c>
      <c r="S18" s="2">
        <f t="shared" si="5"/>
        <v>18.440000000000001</v>
      </c>
      <c r="T18" s="2">
        <f t="shared" si="5"/>
        <v>17.518000000000001</v>
      </c>
      <c r="U18" s="2">
        <f t="shared" si="5"/>
        <v>21.206</v>
      </c>
      <c r="V18" s="2">
        <f t="shared" si="5"/>
        <v>18.440000000000001</v>
      </c>
      <c r="W18" s="2">
        <f t="shared" si="5"/>
        <v>18.440000000000001</v>
      </c>
      <c r="X18" s="2">
        <f t="shared" si="5"/>
        <v>17.518000000000001</v>
      </c>
    </row>
    <row r="19" spans="1:24" x14ac:dyDescent="0.35">
      <c r="A19" s="79" t="str">
        <f>Rates!A19</f>
        <v>Participant-Directed Independent Living, 1:3</v>
      </c>
      <c r="B19" t="s">
        <v>362</v>
      </c>
      <c r="C19" s="7">
        <v>18.440000000000001</v>
      </c>
      <c r="D19" s="2">
        <f t="shared" si="0"/>
        <v>17.518000000000001</v>
      </c>
      <c r="E19" s="2">
        <f t="shared" si="4"/>
        <v>17.518000000000001</v>
      </c>
      <c r="F19" s="2">
        <f t="shared" si="4"/>
        <v>21.206</v>
      </c>
      <c r="G19" s="2">
        <f t="shared" si="4"/>
        <v>17.518000000000001</v>
      </c>
      <c r="H19" s="2">
        <f t="shared" si="4"/>
        <v>21.206</v>
      </c>
      <c r="I19" s="2">
        <f t="shared" si="4"/>
        <v>17.518000000000001</v>
      </c>
      <c r="J19" s="2">
        <f t="shared" si="4"/>
        <v>17.518000000000001</v>
      </c>
      <c r="K19" s="2">
        <f t="shared" si="4"/>
        <v>18.440000000000001</v>
      </c>
      <c r="L19" s="2">
        <f t="shared" si="4"/>
        <v>18.440000000000001</v>
      </c>
      <c r="M19" s="2">
        <f t="shared" si="4"/>
        <v>18.440000000000001</v>
      </c>
      <c r="N19" s="2">
        <f t="shared" si="4"/>
        <v>18.440000000000001</v>
      </c>
      <c r="O19" s="2">
        <f t="shared" si="5"/>
        <v>18.440000000000001</v>
      </c>
      <c r="P19" s="2">
        <f t="shared" si="5"/>
        <v>18.440000000000001</v>
      </c>
      <c r="Q19" s="2">
        <f t="shared" si="5"/>
        <v>18.440000000000001</v>
      </c>
      <c r="R19" s="2">
        <f t="shared" si="5"/>
        <v>18.440000000000001</v>
      </c>
      <c r="S19" s="2">
        <f t="shared" si="5"/>
        <v>18.440000000000001</v>
      </c>
      <c r="T19" s="2">
        <f t="shared" si="5"/>
        <v>17.518000000000001</v>
      </c>
      <c r="U19" s="2">
        <f t="shared" si="5"/>
        <v>21.206</v>
      </c>
      <c r="V19" s="2">
        <f t="shared" si="5"/>
        <v>18.440000000000001</v>
      </c>
      <c r="W19" s="2">
        <f t="shared" si="5"/>
        <v>18.440000000000001</v>
      </c>
      <c r="X19" s="2">
        <f t="shared" si="5"/>
        <v>17.518000000000001</v>
      </c>
    </row>
    <row r="20" spans="1:24" x14ac:dyDescent="0.35">
      <c r="A20" s="79" t="str">
        <f>Rates!A20</f>
        <v>Independent Living Specialist, 1:1</v>
      </c>
      <c r="B20" t="s">
        <v>363</v>
      </c>
      <c r="C20" s="7">
        <v>23.84</v>
      </c>
      <c r="D20" s="2">
        <f t="shared" si="0"/>
        <v>22.648</v>
      </c>
      <c r="E20" s="2">
        <f t="shared" si="4"/>
        <v>22.648</v>
      </c>
      <c r="F20" s="2">
        <f t="shared" si="4"/>
        <v>27.415999999999997</v>
      </c>
      <c r="G20" s="2">
        <f t="shared" si="4"/>
        <v>22.648</v>
      </c>
      <c r="H20" s="2">
        <f t="shared" si="4"/>
        <v>27.415999999999997</v>
      </c>
      <c r="I20" s="2">
        <f t="shared" si="4"/>
        <v>22.648</v>
      </c>
      <c r="J20" s="2">
        <f t="shared" si="4"/>
        <v>22.648</v>
      </c>
      <c r="K20" s="2">
        <f t="shared" si="4"/>
        <v>23.84</v>
      </c>
      <c r="L20" s="2">
        <f t="shared" si="4"/>
        <v>23.84</v>
      </c>
      <c r="M20" s="2">
        <f t="shared" si="4"/>
        <v>23.84</v>
      </c>
      <c r="N20" s="2">
        <f t="shared" si="4"/>
        <v>23.84</v>
      </c>
      <c r="O20" s="2">
        <f t="shared" si="5"/>
        <v>23.84</v>
      </c>
      <c r="P20" s="2">
        <f t="shared" si="5"/>
        <v>23.84</v>
      </c>
      <c r="Q20" s="2">
        <f t="shared" si="5"/>
        <v>23.84</v>
      </c>
      <c r="R20" s="2">
        <f t="shared" si="5"/>
        <v>23.84</v>
      </c>
      <c r="S20" s="2">
        <f t="shared" si="5"/>
        <v>23.84</v>
      </c>
      <c r="T20" s="2">
        <f t="shared" si="5"/>
        <v>22.648</v>
      </c>
      <c r="U20" s="2">
        <f t="shared" si="5"/>
        <v>27.415999999999997</v>
      </c>
      <c r="V20" s="2">
        <f t="shared" si="5"/>
        <v>23.84</v>
      </c>
      <c r="W20" s="2">
        <f t="shared" si="5"/>
        <v>23.84</v>
      </c>
      <c r="X20" s="2">
        <f t="shared" si="5"/>
        <v>22.648</v>
      </c>
    </row>
    <row r="21" spans="1:24" x14ac:dyDescent="0.35">
      <c r="A21" s="79" t="str">
        <f>Rates!A21</f>
        <v>Independent Living Specialist, 1:2</v>
      </c>
      <c r="B21" t="s">
        <v>364</v>
      </c>
      <c r="C21" s="7">
        <v>23.84</v>
      </c>
      <c r="D21" s="2">
        <f t="shared" si="0"/>
        <v>22.648</v>
      </c>
      <c r="E21" s="2">
        <f t="shared" si="4"/>
        <v>22.648</v>
      </c>
      <c r="F21" s="2">
        <f t="shared" si="4"/>
        <v>27.415999999999997</v>
      </c>
      <c r="G21" s="2">
        <f t="shared" si="4"/>
        <v>22.648</v>
      </c>
      <c r="H21" s="2">
        <f t="shared" si="4"/>
        <v>27.415999999999997</v>
      </c>
      <c r="I21" s="2">
        <f t="shared" si="4"/>
        <v>22.648</v>
      </c>
      <c r="J21" s="2">
        <f t="shared" si="4"/>
        <v>22.648</v>
      </c>
      <c r="K21" s="2">
        <f t="shared" si="4"/>
        <v>23.84</v>
      </c>
      <c r="L21" s="2">
        <f t="shared" si="4"/>
        <v>23.84</v>
      </c>
      <c r="M21" s="2">
        <f t="shared" si="4"/>
        <v>23.84</v>
      </c>
      <c r="N21" s="2">
        <f t="shared" si="4"/>
        <v>23.84</v>
      </c>
      <c r="O21" s="2">
        <f t="shared" si="5"/>
        <v>23.84</v>
      </c>
      <c r="P21" s="2">
        <f t="shared" si="5"/>
        <v>23.84</v>
      </c>
      <c r="Q21" s="2">
        <f t="shared" si="5"/>
        <v>23.84</v>
      </c>
      <c r="R21" s="2">
        <f t="shared" si="5"/>
        <v>23.84</v>
      </c>
      <c r="S21" s="2">
        <f t="shared" si="5"/>
        <v>23.84</v>
      </c>
      <c r="T21" s="2">
        <f t="shared" si="5"/>
        <v>22.648</v>
      </c>
      <c r="U21" s="2">
        <f t="shared" si="5"/>
        <v>27.415999999999997</v>
      </c>
      <c r="V21" s="2">
        <f t="shared" si="5"/>
        <v>23.84</v>
      </c>
      <c r="W21" s="2">
        <f t="shared" si="5"/>
        <v>23.84</v>
      </c>
      <c r="X21" s="2">
        <f t="shared" si="5"/>
        <v>22.648</v>
      </c>
    </row>
    <row r="22" spans="1:24" x14ac:dyDescent="0.35">
      <c r="A22" s="79" t="str">
        <f>Rates!A22</f>
        <v>Independent Living Specialist, 1:3</v>
      </c>
      <c r="B22" t="s">
        <v>365</v>
      </c>
      <c r="C22" s="7">
        <v>23.84</v>
      </c>
      <c r="D22" s="2">
        <f t="shared" si="0"/>
        <v>22.648</v>
      </c>
      <c r="E22" s="2">
        <f t="shared" si="4"/>
        <v>22.648</v>
      </c>
      <c r="F22" s="2">
        <f t="shared" si="4"/>
        <v>27.415999999999997</v>
      </c>
      <c r="G22" s="2">
        <f t="shared" si="4"/>
        <v>22.648</v>
      </c>
      <c r="H22" s="2">
        <f t="shared" si="4"/>
        <v>27.415999999999997</v>
      </c>
      <c r="I22" s="2">
        <f t="shared" si="4"/>
        <v>22.648</v>
      </c>
      <c r="J22" s="2">
        <f t="shared" si="4"/>
        <v>22.648</v>
      </c>
      <c r="K22" s="2">
        <f t="shared" si="4"/>
        <v>23.84</v>
      </c>
      <c r="L22" s="2">
        <f t="shared" si="4"/>
        <v>23.84</v>
      </c>
      <c r="M22" s="2">
        <f t="shared" si="4"/>
        <v>23.84</v>
      </c>
      <c r="N22" s="2">
        <f t="shared" si="4"/>
        <v>23.84</v>
      </c>
      <c r="O22" s="2">
        <f t="shared" si="5"/>
        <v>23.84</v>
      </c>
      <c r="P22" s="2">
        <f t="shared" si="5"/>
        <v>23.84</v>
      </c>
      <c r="Q22" s="2">
        <f t="shared" si="5"/>
        <v>23.84</v>
      </c>
      <c r="R22" s="2">
        <f t="shared" si="5"/>
        <v>23.84</v>
      </c>
      <c r="S22" s="2">
        <f t="shared" si="5"/>
        <v>23.84</v>
      </c>
      <c r="T22" s="2">
        <f t="shared" si="5"/>
        <v>22.648</v>
      </c>
      <c r="U22" s="2">
        <f t="shared" si="5"/>
        <v>27.415999999999997</v>
      </c>
      <c r="V22" s="2">
        <f t="shared" si="5"/>
        <v>23.84</v>
      </c>
      <c r="W22" s="2">
        <f t="shared" si="5"/>
        <v>23.84</v>
      </c>
      <c r="X22" s="2">
        <f t="shared" si="5"/>
        <v>22.648</v>
      </c>
    </row>
    <row r="23" spans="1:24" x14ac:dyDescent="0.35">
      <c r="A23" s="79" t="str">
        <f>Rates!A23</f>
        <v>Parent Coordinated Supported Living, 1:1</v>
      </c>
      <c r="B23" t="s">
        <v>366</v>
      </c>
      <c r="C23" s="7">
        <v>18.2</v>
      </c>
      <c r="D23" s="2">
        <f t="shared" si="0"/>
        <v>17.29</v>
      </c>
      <c r="E23" s="2">
        <f t="shared" ref="E23:N32" si="6">$C23*E$218</f>
        <v>17.29</v>
      </c>
      <c r="F23" s="2">
        <f t="shared" si="6"/>
        <v>20.929999999999996</v>
      </c>
      <c r="G23" s="2">
        <f t="shared" si="6"/>
        <v>17.29</v>
      </c>
      <c r="H23" s="2">
        <f t="shared" si="6"/>
        <v>20.929999999999996</v>
      </c>
      <c r="I23" s="2">
        <f t="shared" si="6"/>
        <v>17.29</v>
      </c>
      <c r="J23" s="2">
        <f t="shared" si="6"/>
        <v>17.29</v>
      </c>
      <c r="K23" s="2">
        <f t="shared" si="6"/>
        <v>18.2</v>
      </c>
      <c r="L23" s="2">
        <f t="shared" si="6"/>
        <v>18.2</v>
      </c>
      <c r="M23" s="2">
        <f t="shared" si="6"/>
        <v>18.2</v>
      </c>
      <c r="N23" s="2">
        <f t="shared" si="6"/>
        <v>18.2</v>
      </c>
      <c r="O23" s="2">
        <f t="shared" ref="O23:X32" si="7">$C23*O$218</f>
        <v>18.2</v>
      </c>
      <c r="P23" s="2">
        <f t="shared" si="7"/>
        <v>18.2</v>
      </c>
      <c r="Q23" s="2">
        <f t="shared" si="7"/>
        <v>18.2</v>
      </c>
      <c r="R23" s="2">
        <f t="shared" si="7"/>
        <v>18.2</v>
      </c>
      <c r="S23" s="2">
        <f t="shared" si="7"/>
        <v>18.2</v>
      </c>
      <c r="T23" s="2">
        <f t="shared" si="7"/>
        <v>17.29</v>
      </c>
      <c r="U23" s="2">
        <f t="shared" si="7"/>
        <v>20.929999999999996</v>
      </c>
      <c r="V23" s="2">
        <f t="shared" si="7"/>
        <v>18.2</v>
      </c>
      <c r="W23" s="2">
        <f t="shared" si="7"/>
        <v>18.2</v>
      </c>
      <c r="X23" s="2">
        <f t="shared" si="7"/>
        <v>17.29</v>
      </c>
    </row>
    <row r="24" spans="1:24" x14ac:dyDescent="0.35">
      <c r="A24" s="79" t="str">
        <f>Rates!A24</f>
        <v>Parent Coordinated Supported Living, 1:2</v>
      </c>
      <c r="B24" t="s">
        <v>367</v>
      </c>
      <c r="C24" s="7">
        <v>18.2</v>
      </c>
      <c r="D24" s="2">
        <f t="shared" si="0"/>
        <v>17.29</v>
      </c>
      <c r="E24" s="2">
        <f t="shared" si="6"/>
        <v>17.29</v>
      </c>
      <c r="F24" s="2">
        <f t="shared" si="6"/>
        <v>20.929999999999996</v>
      </c>
      <c r="G24" s="2">
        <f t="shared" si="6"/>
        <v>17.29</v>
      </c>
      <c r="H24" s="2">
        <f t="shared" si="6"/>
        <v>20.929999999999996</v>
      </c>
      <c r="I24" s="2">
        <f t="shared" si="6"/>
        <v>17.29</v>
      </c>
      <c r="J24" s="2">
        <f t="shared" si="6"/>
        <v>17.29</v>
      </c>
      <c r="K24" s="2">
        <f t="shared" si="6"/>
        <v>18.2</v>
      </c>
      <c r="L24" s="2">
        <f t="shared" si="6"/>
        <v>18.2</v>
      </c>
      <c r="M24" s="2">
        <f t="shared" si="6"/>
        <v>18.2</v>
      </c>
      <c r="N24" s="2">
        <f t="shared" si="6"/>
        <v>18.2</v>
      </c>
      <c r="O24" s="2">
        <f t="shared" si="7"/>
        <v>18.2</v>
      </c>
      <c r="P24" s="2">
        <f t="shared" si="7"/>
        <v>18.2</v>
      </c>
      <c r="Q24" s="2">
        <f t="shared" si="7"/>
        <v>18.2</v>
      </c>
      <c r="R24" s="2">
        <f t="shared" si="7"/>
        <v>18.2</v>
      </c>
      <c r="S24" s="2">
        <f t="shared" si="7"/>
        <v>18.2</v>
      </c>
      <c r="T24" s="2">
        <f t="shared" si="7"/>
        <v>17.29</v>
      </c>
      <c r="U24" s="2">
        <f t="shared" si="7"/>
        <v>20.929999999999996</v>
      </c>
      <c r="V24" s="2">
        <f t="shared" si="7"/>
        <v>18.2</v>
      </c>
      <c r="W24" s="2">
        <f t="shared" si="7"/>
        <v>18.2</v>
      </c>
      <c r="X24" s="2">
        <f t="shared" si="7"/>
        <v>17.29</v>
      </c>
    </row>
    <row r="25" spans="1:24" x14ac:dyDescent="0.35">
      <c r="A25" s="79" t="str">
        <f>Rates!A25</f>
        <v>Parent Coordinated Supported Living, 1:3</v>
      </c>
      <c r="B25" t="s">
        <v>368</v>
      </c>
      <c r="C25" s="7">
        <v>18.2</v>
      </c>
      <c r="D25" s="2">
        <f t="shared" si="0"/>
        <v>17.29</v>
      </c>
      <c r="E25" s="2">
        <f t="shared" si="6"/>
        <v>17.29</v>
      </c>
      <c r="F25" s="2">
        <f t="shared" si="6"/>
        <v>20.929999999999996</v>
      </c>
      <c r="G25" s="2">
        <f t="shared" si="6"/>
        <v>17.29</v>
      </c>
      <c r="H25" s="2">
        <f t="shared" si="6"/>
        <v>20.929999999999996</v>
      </c>
      <c r="I25" s="2">
        <f t="shared" si="6"/>
        <v>17.29</v>
      </c>
      <c r="J25" s="2">
        <f t="shared" si="6"/>
        <v>17.29</v>
      </c>
      <c r="K25" s="2">
        <f t="shared" si="6"/>
        <v>18.2</v>
      </c>
      <c r="L25" s="2">
        <f t="shared" si="6"/>
        <v>18.2</v>
      </c>
      <c r="M25" s="2">
        <f t="shared" si="6"/>
        <v>18.2</v>
      </c>
      <c r="N25" s="2">
        <f t="shared" si="6"/>
        <v>18.2</v>
      </c>
      <c r="O25" s="2">
        <f t="shared" si="7"/>
        <v>18.2</v>
      </c>
      <c r="P25" s="2">
        <f t="shared" si="7"/>
        <v>18.2</v>
      </c>
      <c r="Q25" s="2">
        <f t="shared" si="7"/>
        <v>18.2</v>
      </c>
      <c r="R25" s="2">
        <f t="shared" si="7"/>
        <v>18.2</v>
      </c>
      <c r="S25" s="2">
        <f t="shared" si="7"/>
        <v>18.2</v>
      </c>
      <c r="T25" s="2">
        <f t="shared" si="7"/>
        <v>17.29</v>
      </c>
      <c r="U25" s="2">
        <f t="shared" si="7"/>
        <v>20.929999999999996</v>
      </c>
      <c r="V25" s="2">
        <f t="shared" si="7"/>
        <v>18.2</v>
      </c>
      <c r="W25" s="2">
        <f t="shared" si="7"/>
        <v>18.2</v>
      </c>
      <c r="X25" s="2">
        <f t="shared" si="7"/>
        <v>17.29</v>
      </c>
    </row>
    <row r="26" spans="1:24" x14ac:dyDescent="0.35">
      <c r="A26" s="79" t="str">
        <f>Rates!A26</f>
        <v>Parent Coordinated Supported Living, OT Rate, 1:1</v>
      </c>
      <c r="B26" t="s">
        <v>369</v>
      </c>
      <c r="C26" s="7">
        <v>27.299999999999997</v>
      </c>
      <c r="D26" s="2">
        <f t="shared" si="0"/>
        <v>25.934999999999995</v>
      </c>
      <c r="E26" s="2">
        <f t="shared" si="6"/>
        <v>25.934999999999995</v>
      </c>
      <c r="F26" s="2">
        <f t="shared" si="6"/>
        <v>31.394999999999996</v>
      </c>
      <c r="G26" s="2">
        <f t="shared" si="6"/>
        <v>25.934999999999995</v>
      </c>
      <c r="H26" s="2">
        <f t="shared" si="6"/>
        <v>31.394999999999996</v>
      </c>
      <c r="I26" s="2">
        <f t="shared" si="6"/>
        <v>25.934999999999995</v>
      </c>
      <c r="J26" s="2">
        <f t="shared" si="6"/>
        <v>25.934999999999995</v>
      </c>
      <c r="K26" s="2">
        <f t="shared" si="6"/>
        <v>27.299999999999997</v>
      </c>
      <c r="L26" s="2">
        <f t="shared" si="6"/>
        <v>27.299999999999997</v>
      </c>
      <c r="M26" s="2">
        <f t="shared" si="6"/>
        <v>27.299999999999997</v>
      </c>
      <c r="N26" s="2">
        <f t="shared" si="6"/>
        <v>27.299999999999997</v>
      </c>
      <c r="O26" s="2">
        <f t="shared" si="7"/>
        <v>27.299999999999997</v>
      </c>
      <c r="P26" s="2">
        <f t="shared" si="7"/>
        <v>27.299999999999997</v>
      </c>
      <c r="Q26" s="2">
        <f t="shared" si="7"/>
        <v>27.299999999999997</v>
      </c>
      <c r="R26" s="2">
        <f t="shared" si="7"/>
        <v>27.299999999999997</v>
      </c>
      <c r="S26" s="2">
        <f t="shared" si="7"/>
        <v>27.299999999999997</v>
      </c>
      <c r="T26" s="2">
        <f t="shared" si="7"/>
        <v>25.934999999999995</v>
      </c>
      <c r="U26" s="2">
        <f t="shared" si="7"/>
        <v>31.394999999999996</v>
      </c>
      <c r="V26" s="2">
        <f t="shared" si="7"/>
        <v>27.299999999999997</v>
      </c>
      <c r="W26" s="2">
        <f t="shared" si="7"/>
        <v>27.299999999999997</v>
      </c>
      <c r="X26" s="2">
        <f t="shared" si="7"/>
        <v>25.934999999999995</v>
      </c>
    </row>
    <row r="27" spans="1:24" x14ac:dyDescent="0.35">
      <c r="A27" s="79" t="str">
        <f>Rates!A27</f>
        <v>Parent Coordinated Supported Living, OT Rate, 1:2</v>
      </c>
      <c r="B27" t="s">
        <v>370</v>
      </c>
      <c r="C27" s="7">
        <v>27.299999999999997</v>
      </c>
      <c r="D27" s="2">
        <f t="shared" si="0"/>
        <v>25.934999999999995</v>
      </c>
      <c r="E27" s="2">
        <f t="shared" si="6"/>
        <v>25.934999999999995</v>
      </c>
      <c r="F27" s="2">
        <f t="shared" si="6"/>
        <v>31.394999999999996</v>
      </c>
      <c r="G27" s="2">
        <f t="shared" si="6"/>
        <v>25.934999999999995</v>
      </c>
      <c r="H27" s="2">
        <f t="shared" si="6"/>
        <v>31.394999999999996</v>
      </c>
      <c r="I27" s="2">
        <f t="shared" si="6"/>
        <v>25.934999999999995</v>
      </c>
      <c r="J27" s="2">
        <f t="shared" si="6"/>
        <v>25.934999999999995</v>
      </c>
      <c r="K27" s="2">
        <f t="shared" si="6"/>
        <v>27.299999999999997</v>
      </c>
      <c r="L27" s="2">
        <f t="shared" si="6"/>
        <v>27.299999999999997</v>
      </c>
      <c r="M27" s="2">
        <f t="shared" si="6"/>
        <v>27.299999999999997</v>
      </c>
      <c r="N27" s="2">
        <f t="shared" si="6"/>
        <v>27.299999999999997</v>
      </c>
      <c r="O27" s="2">
        <f t="shared" si="7"/>
        <v>27.299999999999997</v>
      </c>
      <c r="P27" s="2">
        <f t="shared" si="7"/>
        <v>27.299999999999997</v>
      </c>
      <c r="Q27" s="2">
        <f t="shared" si="7"/>
        <v>27.299999999999997</v>
      </c>
      <c r="R27" s="2">
        <f t="shared" si="7"/>
        <v>27.299999999999997</v>
      </c>
      <c r="S27" s="2">
        <f t="shared" si="7"/>
        <v>27.299999999999997</v>
      </c>
      <c r="T27" s="2">
        <f t="shared" si="7"/>
        <v>25.934999999999995</v>
      </c>
      <c r="U27" s="2">
        <f t="shared" si="7"/>
        <v>31.394999999999996</v>
      </c>
      <c r="V27" s="2">
        <f t="shared" si="7"/>
        <v>27.299999999999997</v>
      </c>
      <c r="W27" s="2">
        <f t="shared" si="7"/>
        <v>27.299999999999997</v>
      </c>
      <c r="X27" s="2">
        <f t="shared" si="7"/>
        <v>25.934999999999995</v>
      </c>
    </row>
    <row r="28" spans="1:24" x14ac:dyDescent="0.35">
      <c r="A28" s="79" t="str">
        <f>Rates!A28</f>
        <v>Parent Coordinated Supported Living, OT Rate, 1:3</v>
      </c>
      <c r="B28" t="s">
        <v>371</v>
      </c>
      <c r="C28" s="7">
        <v>27.299999999999997</v>
      </c>
      <c r="D28" s="2">
        <f t="shared" si="0"/>
        <v>25.934999999999995</v>
      </c>
      <c r="E28" s="2">
        <f t="shared" si="6"/>
        <v>25.934999999999995</v>
      </c>
      <c r="F28" s="2">
        <f t="shared" si="6"/>
        <v>31.394999999999996</v>
      </c>
      <c r="G28" s="2">
        <f t="shared" si="6"/>
        <v>25.934999999999995</v>
      </c>
      <c r="H28" s="2">
        <f t="shared" si="6"/>
        <v>31.394999999999996</v>
      </c>
      <c r="I28" s="2">
        <f t="shared" si="6"/>
        <v>25.934999999999995</v>
      </c>
      <c r="J28" s="2">
        <f t="shared" si="6"/>
        <v>25.934999999999995</v>
      </c>
      <c r="K28" s="2">
        <f t="shared" si="6"/>
        <v>27.299999999999997</v>
      </c>
      <c r="L28" s="2">
        <f t="shared" si="6"/>
        <v>27.299999999999997</v>
      </c>
      <c r="M28" s="2">
        <f t="shared" si="6"/>
        <v>27.299999999999997</v>
      </c>
      <c r="N28" s="2">
        <f t="shared" si="6"/>
        <v>27.299999999999997</v>
      </c>
      <c r="O28" s="2">
        <f t="shared" si="7"/>
        <v>27.299999999999997</v>
      </c>
      <c r="P28" s="2">
        <f t="shared" si="7"/>
        <v>27.299999999999997</v>
      </c>
      <c r="Q28" s="2">
        <f t="shared" si="7"/>
        <v>27.299999999999997</v>
      </c>
      <c r="R28" s="2">
        <f t="shared" si="7"/>
        <v>27.299999999999997</v>
      </c>
      <c r="S28" s="2">
        <f t="shared" si="7"/>
        <v>27.299999999999997</v>
      </c>
      <c r="T28" s="2">
        <f t="shared" si="7"/>
        <v>25.934999999999995</v>
      </c>
      <c r="U28" s="2">
        <f t="shared" si="7"/>
        <v>31.394999999999996</v>
      </c>
      <c r="V28" s="2">
        <f t="shared" si="7"/>
        <v>27.299999999999997</v>
      </c>
      <c r="W28" s="2">
        <f t="shared" si="7"/>
        <v>27.299999999999997</v>
      </c>
      <c r="X28" s="2">
        <f t="shared" si="7"/>
        <v>25.934999999999995</v>
      </c>
    </row>
    <row r="29" spans="1:24" x14ac:dyDescent="0.35">
      <c r="A29" s="79" t="str">
        <f>Rates!A29</f>
        <v>Supported Living Services, 1:1</v>
      </c>
      <c r="B29" t="s">
        <v>372</v>
      </c>
      <c r="C29" s="7">
        <v>18.2</v>
      </c>
      <c r="D29" s="2">
        <f t="shared" si="0"/>
        <v>17.29</v>
      </c>
      <c r="E29" s="2">
        <f t="shared" si="6"/>
        <v>17.29</v>
      </c>
      <c r="F29" s="2">
        <f t="shared" si="6"/>
        <v>20.929999999999996</v>
      </c>
      <c r="G29" s="2">
        <f t="shared" si="6"/>
        <v>17.29</v>
      </c>
      <c r="H29" s="2">
        <f t="shared" si="6"/>
        <v>20.929999999999996</v>
      </c>
      <c r="I29" s="2">
        <f t="shared" si="6"/>
        <v>17.29</v>
      </c>
      <c r="J29" s="2">
        <f t="shared" si="6"/>
        <v>17.29</v>
      </c>
      <c r="K29" s="2">
        <f t="shared" si="6"/>
        <v>18.2</v>
      </c>
      <c r="L29" s="2">
        <f t="shared" si="6"/>
        <v>18.2</v>
      </c>
      <c r="M29" s="2">
        <f t="shared" si="6"/>
        <v>18.2</v>
      </c>
      <c r="N29" s="2">
        <f t="shared" si="6"/>
        <v>18.2</v>
      </c>
      <c r="O29" s="2">
        <f t="shared" si="7"/>
        <v>18.2</v>
      </c>
      <c r="P29" s="2">
        <f t="shared" si="7"/>
        <v>18.2</v>
      </c>
      <c r="Q29" s="2">
        <f t="shared" si="7"/>
        <v>18.2</v>
      </c>
      <c r="R29" s="2">
        <f t="shared" si="7"/>
        <v>18.2</v>
      </c>
      <c r="S29" s="2">
        <f t="shared" si="7"/>
        <v>18.2</v>
      </c>
      <c r="T29" s="2">
        <f t="shared" si="7"/>
        <v>17.29</v>
      </c>
      <c r="U29" s="2">
        <f t="shared" si="7"/>
        <v>20.929999999999996</v>
      </c>
      <c r="V29" s="2">
        <f t="shared" si="7"/>
        <v>18.2</v>
      </c>
      <c r="W29" s="2">
        <f t="shared" si="7"/>
        <v>18.2</v>
      </c>
      <c r="X29" s="2">
        <f t="shared" si="7"/>
        <v>17.29</v>
      </c>
    </row>
    <row r="30" spans="1:24" x14ac:dyDescent="0.35">
      <c r="A30" s="79" t="str">
        <f>Rates!A30</f>
        <v>Supported Living Services, 1:2</v>
      </c>
      <c r="B30" t="s">
        <v>373</v>
      </c>
      <c r="C30" s="7">
        <v>18.2</v>
      </c>
      <c r="D30" s="2">
        <f t="shared" si="0"/>
        <v>17.29</v>
      </c>
      <c r="E30" s="2">
        <f t="shared" si="6"/>
        <v>17.29</v>
      </c>
      <c r="F30" s="2">
        <f t="shared" si="6"/>
        <v>20.929999999999996</v>
      </c>
      <c r="G30" s="2">
        <f t="shared" si="6"/>
        <v>17.29</v>
      </c>
      <c r="H30" s="2">
        <f t="shared" si="6"/>
        <v>20.929999999999996</v>
      </c>
      <c r="I30" s="2">
        <f t="shared" si="6"/>
        <v>17.29</v>
      </c>
      <c r="J30" s="2">
        <f t="shared" si="6"/>
        <v>17.29</v>
      </c>
      <c r="K30" s="2">
        <f t="shared" si="6"/>
        <v>18.2</v>
      </c>
      <c r="L30" s="2">
        <f t="shared" si="6"/>
        <v>18.2</v>
      </c>
      <c r="M30" s="2">
        <f t="shared" si="6"/>
        <v>18.2</v>
      </c>
      <c r="N30" s="2">
        <f t="shared" si="6"/>
        <v>18.2</v>
      </c>
      <c r="O30" s="2">
        <f t="shared" si="7"/>
        <v>18.2</v>
      </c>
      <c r="P30" s="2">
        <f t="shared" si="7"/>
        <v>18.2</v>
      </c>
      <c r="Q30" s="2">
        <f t="shared" si="7"/>
        <v>18.2</v>
      </c>
      <c r="R30" s="2">
        <f t="shared" si="7"/>
        <v>18.2</v>
      </c>
      <c r="S30" s="2">
        <f t="shared" si="7"/>
        <v>18.2</v>
      </c>
      <c r="T30" s="2">
        <f t="shared" si="7"/>
        <v>17.29</v>
      </c>
      <c r="U30" s="2">
        <f t="shared" si="7"/>
        <v>20.929999999999996</v>
      </c>
      <c r="V30" s="2">
        <f t="shared" si="7"/>
        <v>18.2</v>
      </c>
      <c r="W30" s="2">
        <f t="shared" si="7"/>
        <v>18.2</v>
      </c>
      <c r="X30" s="2">
        <f t="shared" si="7"/>
        <v>17.29</v>
      </c>
    </row>
    <row r="31" spans="1:24" x14ac:dyDescent="0.35">
      <c r="A31" s="79" t="str">
        <f>Rates!A31</f>
        <v>Supported Living Services, 1:3</v>
      </c>
      <c r="B31" t="s">
        <v>374</v>
      </c>
      <c r="C31" s="7">
        <v>18.2</v>
      </c>
      <c r="D31" s="2">
        <f t="shared" si="0"/>
        <v>17.29</v>
      </c>
      <c r="E31" s="2">
        <f t="shared" si="6"/>
        <v>17.29</v>
      </c>
      <c r="F31" s="2">
        <f t="shared" si="6"/>
        <v>20.929999999999996</v>
      </c>
      <c r="G31" s="2">
        <f t="shared" si="6"/>
        <v>17.29</v>
      </c>
      <c r="H31" s="2">
        <f t="shared" si="6"/>
        <v>20.929999999999996</v>
      </c>
      <c r="I31" s="2">
        <f t="shared" si="6"/>
        <v>17.29</v>
      </c>
      <c r="J31" s="2">
        <f t="shared" si="6"/>
        <v>17.29</v>
      </c>
      <c r="K31" s="2">
        <f t="shared" si="6"/>
        <v>18.2</v>
      </c>
      <c r="L31" s="2">
        <f t="shared" si="6"/>
        <v>18.2</v>
      </c>
      <c r="M31" s="2">
        <f t="shared" si="6"/>
        <v>18.2</v>
      </c>
      <c r="N31" s="2">
        <f t="shared" si="6"/>
        <v>18.2</v>
      </c>
      <c r="O31" s="2">
        <f t="shared" si="7"/>
        <v>18.2</v>
      </c>
      <c r="P31" s="2">
        <f t="shared" si="7"/>
        <v>18.2</v>
      </c>
      <c r="Q31" s="2">
        <f t="shared" si="7"/>
        <v>18.2</v>
      </c>
      <c r="R31" s="2">
        <f t="shared" si="7"/>
        <v>18.2</v>
      </c>
      <c r="S31" s="2">
        <f t="shared" si="7"/>
        <v>18.2</v>
      </c>
      <c r="T31" s="2">
        <f t="shared" si="7"/>
        <v>17.29</v>
      </c>
      <c r="U31" s="2">
        <f t="shared" si="7"/>
        <v>20.929999999999996</v>
      </c>
      <c r="V31" s="2">
        <f t="shared" si="7"/>
        <v>18.2</v>
      </c>
      <c r="W31" s="2">
        <f t="shared" si="7"/>
        <v>18.2</v>
      </c>
      <c r="X31" s="2">
        <f t="shared" si="7"/>
        <v>17.29</v>
      </c>
    </row>
    <row r="32" spans="1:24" x14ac:dyDescent="0.35">
      <c r="A32" s="79" t="str">
        <f>Rates!A32</f>
        <v>Parenting Support Services, 1:1</v>
      </c>
      <c r="B32" t="s">
        <v>375</v>
      </c>
      <c r="C32" s="7">
        <v>30.97</v>
      </c>
      <c r="D32" s="2">
        <f t="shared" si="0"/>
        <v>29.421499999999998</v>
      </c>
      <c r="E32" s="2">
        <f t="shared" si="6"/>
        <v>29.421499999999998</v>
      </c>
      <c r="F32" s="2">
        <f t="shared" si="6"/>
        <v>35.615499999999997</v>
      </c>
      <c r="G32" s="2">
        <f t="shared" si="6"/>
        <v>29.421499999999998</v>
      </c>
      <c r="H32" s="2">
        <f t="shared" si="6"/>
        <v>35.615499999999997</v>
      </c>
      <c r="I32" s="2">
        <f t="shared" si="6"/>
        <v>29.421499999999998</v>
      </c>
      <c r="J32" s="2">
        <f t="shared" si="6"/>
        <v>29.421499999999998</v>
      </c>
      <c r="K32" s="2">
        <f t="shared" si="6"/>
        <v>30.97</v>
      </c>
      <c r="L32" s="2">
        <f t="shared" si="6"/>
        <v>30.97</v>
      </c>
      <c r="M32" s="2">
        <f t="shared" si="6"/>
        <v>30.97</v>
      </c>
      <c r="N32" s="2">
        <f t="shared" si="6"/>
        <v>30.97</v>
      </c>
      <c r="O32" s="2">
        <f t="shared" si="7"/>
        <v>30.97</v>
      </c>
      <c r="P32" s="2">
        <f t="shared" si="7"/>
        <v>30.97</v>
      </c>
      <c r="Q32" s="2">
        <f t="shared" si="7"/>
        <v>30.97</v>
      </c>
      <c r="R32" s="2">
        <f t="shared" si="7"/>
        <v>30.97</v>
      </c>
      <c r="S32" s="2">
        <f t="shared" si="7"/>
        <v>30.97</v>
      </c>
      <c r="T32" s="2">
        <f t="shared" si="7"/>
        <v>29.421499999999998</v>
      </c>
      <c r="U32" s="2">
        <f t="shared" si="7"/>
        <v>35.615499999999997</v>
      </c>
      <c r="V32" s="2">
        <f t="shared" si="7"/>
        <v>30.97</v>
      </c>
      <c r="W32" s="2">
        <f t="shared" si="7"/>
        <v>30.97</v>
      </c>
      <c r="X32" s="2">
        <f t="shared" si="7"/>
        <v>29.421499999999998</v>
      </c>
    </row>
    <row r="33" spans="1:24" x14ac:dyDescent="0.35">
      <c r="A33" s="79" t="str">
        <f>Rates!A33</f>
        <v>Parenting Support Services, 1:2</v>
      </c>
      <c r="B33" t="s">
        <v>376</v>
      </c>
      <c r="C33" s="7">
        <v>30.97</v>
      </c>
      <c r="D33" s="2">
        <f t="shared" si="0"/>
        <v>29.421499999999998</v>
      </c>
      <c r="E33" s="2">
        <f t="shared" ref="E33:N42" si="8">$C33*E$218</f>
        <v>29.421499999999998</v>
      </c>
      <c r="F33" s="2">
        <f t="shared" si="8"/>
        <v>35.615499999999997</v>
      </c>
      <c r="G33" s="2">
        <f t="shared" si="8"/>
        <v>29.421499999999998</v>
      </c>
      <c r="H33" s="2">
        <f t="shared" si="8"/>
        <v>35.615499999999997</v>
      </c>
      <c r="I33" s="2">
        <f t="shared" si="8"/>
        <v>29.421499999999998</v>
      </c>
      <c r="J33" s="2">
        <f t="shared" si="8"/>
        <v>29.421499999999998</v>
      </c>
      <c r="K33" s="2">
        <f t="shared" si="8"/>
        <v>30.97</v>
      </c>
      <c r="L33" s="2">
        <f t="shared" si="8"/>
        <v>30.97</v>
      </c>
      <c r="M33" s="2">
        <f t="shared" si="8"/>
        <v>30.97</v>
      </c>
      <c r="N33" s="2">
        <f t="shared" si="8"/>
        <v>30.97</v>
      </c>
      <c r="O33" s="2">
        <f t="shared" ref="O33:X42" si="9">$C33*O$218</f>
        <v>30.97</v>
      </c>
      <c r="P33" s="2">
        <f t="shared" si="9"/>
        <v>30.97</v>
      </c>
      <c r="Q33" s="2">
        <f t="shared" si="9"/>
        <v>30.97</v>
      </c>
      <c r="R33" s="2">
        <f t="shared" si="9"/>
        <v>30.97</v>
      </c>
      <c r="S33" s="2">
        <f t="shared" si="9"/>
        <v>30.97</v>
      </c>
      <c r="T33" s="2">
        <f t="shared" si="9"/>
        <v>29.421499999999998</v>
      </c>
      <c r="U33" s="2">
        <f t="shared" si="9"/>
        <v>35.615499999999997</v>
      </c>
      <c r="V33" s="2">
        <f t="shared" si="9"/>
        <v>30.97</v>
      </c>
      <c r="W33" s="2">
        <f t="shared" si="9"/>
        <v>30.97</v>
      </c>
      <c r="X33" s="2">
        <f t="shared" si="9"/>
        <v>29.421499999999998</v>
      </c>
    </row>
    <row r="34" spans="1:24" x14ac:dyDescent="0.35">
      <c r="A34" s="79" t="str">
        <f>Rates!A34</f>
        <v>Parenting Support Services, 1:3</v>
      </c>
      <c r="B34" t="s">
        <v>377</v>
      </c>
      <c r="C34" s="7">
        <v>30.97</v>
      </c>
      <c r="D34" s="2">
        <f t="shared" si="0"/>
        <v>29.421499999999998</v>
      </c>
      <c r="E34" s="2">
        <f t="shared" si="8"/>
        <v>29.421499999999998</v>
      </c>
      <c r="F34" s="2">
        <f t="shared" si="8"/>
        <v>35.615499999999997</v>
      </c>
      <c r="G34" s="2">
        <f t="shared" si="8"/>
        <v>29.421499999999998</v>
      </c>
      <c r="H34" s="2">
        <f t="shared" si="8"/>
        <v>35.615499999999997</v>
      </c>
      <c r="I34" s="2">
        <f t="shared" si="8"/>
        <v>29.421499999999998</v>
      </c>
      <c r="J34" s="2">
        <f t="shared" si="8"/>
        <v>29.421499999999998</v>
      </c>
      <c r="K34" s="2">
        <f t="shared" si="8"/>
        <v>30.97</v>
      </c>
      <c r="L34" s="2">
        <f t="shared" si="8"/>
        <v>30.97</v>
      </c>
      <c r="M34" s="2">
        <f t="shared" si="8"/>
        <v>30.97</v>
      </c>
      <c r="N34" s="2">
        <f t="shared" si="8"/>
        <v>30.97</v>
      </c>
      <c r="O34" s="2">
        <f t="shared" si="9"/>
        <v>30.97</v>
      </c>
      <c r="P34" s="2">
        <f t="shared" si="9"/>
        <v>30.97</v>
      </c>
      <c r="Q34" s="2">
        <f t="shared" si="9"/>
        <v>30.97</v>
      </c>
      <c r="R34" s="2">
        <f t="shared" si="9"/>
        <v>30.97</v>
      </c>
      <c r="S34" s="2">
        <f t="shared" si="9"/>
        <v>30.97</v>
      </c>
      <c r="T34" s="2">
        <f t="shared" si="9"/>
        <v>29.421499999999998</v>
      </c>
      <c r="U34" s="2">
        <f t="shared" si="9"/>
        <v>35.615499999999997</v>
      </c>
      <c r="V34" s="2">
        <f t="shared" si="9"/>
        <v>30.97</v>
      </c>
      <c r="W34" s="2">
        <f t="shared" si="9"/>
        <v>30.97</v>
      </c>
      <c r="X34" s="2">
        <f t="shared" si="9"/>
        <v>29.421499999999998</v>
      </c>
    </row>
    <row r="35" spans="1:24" x14ac:dyDescent="0.35">
      <c r="A35" s="79" t="str">
        <f>Rates!A35</f>
        <v>Respite, 1:1</v>
      </c>
      <c r="B35" t="s">
        <v>378</v>
      </c>
      <c r="C35" s="7">
        <v>17.96</v>
      </c>
      <c r="D35" s="2">
        <f t="shared" si="0"/>
        <v>17.062000000000001</v>
      </c>
      <c r="E35" s="2">
        <f t="shared" si="8"/>
        <v>17.062000000000001</v>
      </c>
      <c r="F35" s="2">
        <f t="shared" si="8"/>
        <v>20.654</v>
      </c>
      <c r="G35" s="2">
        <f t="shared" si="8"/>
        <v>17.062000000000001</v>
      </c>
      <c r="H35" s="2">
        <f t="shared" si="8"/>
        <v>20.654</v>
      </c>
      <c r="I35" s="2">
        <f t="shared" si="8"/>
        <v>17.062000000000001</v>
      </c>
      <c r="J35" s="2">
        <f t="shared" si="8"/>
        <v>17.062000000000001</v>
      </c>
      <c r="K35" s="2">
        <f t="shared" si="8"/>
        <v>17.96</v>
      </c>
      <c r="L35" s="2">
        <f t="shared" si="8"/>
        <v>17.96</v>
      </c>
      <c r="M35" s="2">
        <f t="shared" si="8"/>
        <v>17.96</v>
      </c>
      <c r="N35" s="2">
        <f t="shared" si="8"/>
        <v>17.96</v>
      </c>
      <c r="O35" s="2">
        <f t="shared" si="9"/>
        <v>17.96</v>
      </c>
      <c r="P35" s="2">
        <f t="shared" si="9"/>
        <v>17.96</v>
      </c>
      <c r="Q35" s="2">
        <f t="shared" si="9"/>
        <v>17.96</v>
      </c>
      <c r="R35" s="2">
        <f t="shared" si="9"/>
        <v>17.96</v>
      </c>
      <c r="S35" s="2">
        <f t="shared" si="9"/>
        <v>17.96</v>
      </c>
      <c r="T35" s="2">
        <f t="shared" si="9"/>
        <v>17.062000000000001</v>
      </c>
      <c r="U35" s="2">
        <f t="shared" si="9"/>
        <v>20.654</v>
      </c>
      <c r="V35" s="2">
        <f t="shared" si="9"/>
        <v>17.96</v>
      </c>
      <c r="W35" s="2">
        <f t="shared" si="9"/>
        <v>17.96</v>
      </c>
      <c r="X35" s="2">
        <f t="shared" si="9"/>
        <v>17.062000000000001</v>
      </c>
    </row>
    <row r="36" spans="1:24" x14ac:dyDescent="0.35">
      <c r="A36" s="79" t="str">
        <f>Rates!A36</f>
        <v>Respite, 1:2</v>
      </c>
      <c r="B36" t="s">
        <v>379</v>
      </c>
      <c r="C36" s="7">
        <v>17.96</v>
      </c>
      <c r="D36" s="2">
        <f t="shared" si="0"/>
        <v>17.062000000000001</v>
      </c>
      <c r="E36" s="2">
        <f t="shared" si="8"/>
        <v>17.062000000000001</v>
      </c>
      <c r="F36" s="2">
        <f t="shared" si="8"/>
        <v>20.654</v>
      </c>
      <c r="G36" s="2">
        <f t="shared" si="8"/>
        <v>17.062000000000001</v>
      </c>
      <c r="H36" s="2">
        <f t="shared" si="8"/>
        <v>20.654</v>
      </c>
      <c r="I36" s="2">
        <f t="shared" si="8"/>
        <v>17.062000000000001</v>
      </c>
      <c r="J36" s="2">
        <f t="shared" si="8"/>
        <v>17.062000000000001</v>
      </c>
      <c r="K36" s="2">
        <f t="shared" si="8"/>
        <v>17.96</v>
      </c>
      <c r="L36" s="2">
        <f t="shared" si="8"/>
        <v>17.96</v>
      </c>
      <c r="M36" s="2">
        <f t="shared" si="8"/>
        <v>17.96</v>
      </c>
      <c r="N36" s="2">
        <f t="shared" si="8"/>
        <v>17.96</v>
      </c>
      <c r="O36" s="2">
        <f t="shared" si="9"/>
        <v>17.96</v>
      </c>
      <c r="P36" s="2">
        <f t="shared" si="9"/>
        <v>17.96</v>
      </c>
      <c r="Q36" s="2">
        <f t="shared" si="9"/>
        <v>17.96</v>
      </c>
      <c r="R36" s="2">
        <f t="shared" si="9"/>
        <v>17.96</v>
      </c>
      <c r="S36" s="2">
        <f t="shared" si="9"/>
        <v>17.96</v>
      </c>
      <c r="T36" s="2">
        <f t="shared" si="9"/>
        <v>17.062000000000001</v>
      </c>
      <c r="U36" s="2">
        <f t="shared" si="9"/>
        <v>20.654</v>
      </c>
      <c r="V36" s="2">
        <f t="shared" si="9"/>
        <v>17.96</v>
      </c>
      <c r="W36" s="2">
        <f t="shared" si="9"/>
        <v>17.96</v>
      </c>
      <c r="X36" s="2">
        <f t="shared" si="9"/>
        <v>17.062000000000001</v>
      </c>
    </row>
    <row r="37" spans="1:24" x14ac:dyDescent="0.35">
      <c r="A37" s="79" t="str">
        <f>Rates!A37</f>
        <v>Respite, 1:3</v>
      </c>
      <c r="B37" t="s">
        <v>380</v>
      </c>
      <c r="C37" s="7">
        <v>17.96</v>
      </c>
      <c r="D37" s="2">
        <f t="shared" si="0"/>
        <v>17.062000000000001</v>
      </c>
      <c r="E37" s="2">
        <f t="shared" si="8"/>
        <v>17.062000000000001</v>
      </c>
      <c r="F37" s="2">
        <f t="shared" si="8"/>
        <v>20.654</v>
      </c>
      <c r="G37" s="2">
        <f t="shared" si="8"/>
        <v>17.062000000000001</v>
      </c>
      <c r="H37" s="2">
        <f t="shared" si="8"/>
        <v>20.654</v>
      </c>
      <c r="I37" s="2">
        <f t="shared" si="8"/>
        <v>17.062000000000001</v>
      </c>
      <c r="J37" s="2">
        <f t="shared" si="8"/>
        <v>17.062000000000001</v>
      </c>
      <c r="K37" s="2">
        <f t="shared" si="8"/>
        <v>17.96</v>
      </c>
      <c r="L37" s="2">
        <f t="shared" si="8"/>
        <v>17.96</v>
      </c>
      <c r="M37" s="2">
        <f t="shared" si="8"/>
        <v>17.96</v>
      </c>
      <c r="N37" s="2">
        <f t="shared" si="8"/>
        <v>17.96</v>
      </c>
      <c r="O37" s="2">
        <f t="shared" si="9"/>
        <v>17.96</v>
      </c>
      <c r="P37" s="2">
        <f t="shared" si="9"/>
        <v>17.96</v>
      </c>
      <c r="Q37" s="2">
        <f t="shared" si="9"/>
        <v>17.96</v>
      </c>
      <c r="R37" s="2">
        <f t="shared" si="9"/>
        <v>17.96</v>
      </c>
      <c r="S37" s="2">
        <f t="shared" si="9"/>
        <v>17.96</v>
      </c>
      <c r="T37" s="2">
        <f t="shared" si="9"/>
        <v>17.062000000000001</v>
      </c>
      <c r="U37" s="2">
        <f t="shared" si="9"/>
        <v>20.654</v>
      </c>
      <c r="V37" s="2">
        <f t="shared" si="9"/>
        <v>17.96</v>
      </c>
      <c r="W37" s="2">
        <f t="shared" si="9"/>
        <v>17.96</v>
      </c>
      <c r="X37" s="2">
        <f t="shared" si="9"/>
        <v>17.062000000000001</v>
      </c>
    </row>
    <row r="38" spans="1:24" x14ac:dyDescent="0.35">
      <c r="A38" s="79" t="str">
        <f>Rates!A38</f>
        <v>Respite, 1:4</v>
      </c>
      <c r="B38" t="s">
        <v>381</v>
      </c>
      <c r="C38" s="7">
        <v>17.96</v>
      </c>
      <c r="D38" s="2">
        <f t="shared" si="0"/>
        <v>17.062000000000001</v>
      </c>
      <c r="E38" s="2">
        <f t="shared" si="8"/>
        <v>17.062000000000001</v>
      </c>
      <c r="F38" s="2">
        <f t="shared" si="8"/>
        <v>20.654</v>
      </c>
      <c r="G38" s="2">
        <f t="shared" si="8"/>
        <v>17.062000000000001</v>
      </c>
      <c r="H38" s="2">
        <f t="shared" si="8"/>
        <v>20.654</v>
      </c>
      <c r="I38" s="2">
        <f t="shared" si="8"/>
        <v>17.062000000000001</v>
      </c>
      <c r="J38" s="2">
        <f t="shared" si="8"/>
        <v>17.062000000000001</v>
      </c>
      <c r="K38" s="2">
        <f t="shared" si="8"/>
        <v>17.96</v>
      </c>
      <c r="L38" s="2">
        <f t="shared" si="8"/>
        <v>17.96</v>
      </c>
      <c r="M38" s="2">
        <f t="shared" si="8"/>
        <v>17.96</v>
      </c>
      <c r="N38" s="2">
        <f t="shared" si="8"/>
        <v>17.96</v>
      </c>
      <c r="O38" s="2">
        <f t="shared" si="9"/>
        <v>17.96</v>
      </c>
      <c r="P38" s="2">
        <f t="shared" si="9"/>
        <v>17.96</v>
      </c>
      <c r="Q38" s="2">
        <f t="shared" si="9"/>
        <v>17.96</v>
      </c>
      <c r="R38" s="2">
        <f t="shared" si="9"/>
        <v>17.96</v>
      </c>
      <c r="S38" s="2">
        <f t="shared" si="9"/>
        <v>17.96</v>
      </c>
      <c r="T38" s="2">
        <f t="shared" si="9"/>
        <v>17.062000000000001</v>
      </c>
      <c r="U38" s="2">
        <f t="shared" si="9"/>
        <v>20.654</v>
      </c>
      <c r="V38" s="2">
        <f t="shared" si="9"/>
        <v>17.96</v>
      </c>
      <c r="W38" s="2">
        <f t="shared" si="9"/>
        <v>17.96</v>
      </c>
      <c r="X38" s="2">
        <f t="shared" si="9"/>
        <v>17.062000000000001</v>
      </c>
    </row>
    <row r="39" spans="1:24" x14ac:dyDescent="0.35">
      <c r="A39" s="79" t="str">
        <f>Rates!A39</f>
        <v>Respite, 1:5</v>
      </c>
      <c r="B39" t="s">
        <v>382</v>
      </c>
      <c r="C39" s="7">
        <v>17.96</v>
      </c>
      <c r="D39" s="2">
        <f t="shared" si="0"/>
        <v>17.062000000000001</v>
      </c>
      <c r="E39" s="2">
        <f t="shared" si="8"/>
        <v>17.062000000000001</v>
      </c>
      <c r="F39" s="2">
        <f t="shared" si="8"/>
        <v>20.654</v>
      </c>
      <c r="G39" s="2">
        <f t="shared" si="8"/>
        <v>17.062000000000001</v>
      </c>
      <c r="H39" s="2">
        <f t="shared" si="8"/>
        <v>20.654</v>
      </c>
      <c r="I39" s="2">
        <f t="shared" si="8"/>
        <v>17.062000000000001</v>
      </c>
      <c r="J39" s="2">
        <f t="shared" si="8"/>
        <v>17.062000000000001</v>
      </c>
      <c r="K39" s="2">
        <f t="shared" si="8"/>
        <v>17.96</v>
      </c>
      <c r="L39" s="2">
        <f t="shared" si="8"/>
        <v>17.96</v>
      </c>
      <c r="M39" s="2">
        <f t="shared" si="8"/>
        <v>17.96</v>
      </c>
      <c r="N39" s="2">
        <f t="shared" si="8"/>
        <v>17.96</v>
      </c>
      <c r="O39" s="2">
        <f t="shared" si="9"/>
        <v>17.96</v>
      </c>
      <c r="P39" s="2">
        <f t="shared" si="9"/>
        <v>17.96</v>
      </c>
      <c r="Q39" s="2">
        <f t="shared" si="9"/>
        <v>17.96</v>
      </c>
      <c r="R39" s="2">
        <f t="shared" si="9"/>
        <v>17.96</v>
      </c>
      <c r="S39" s="2">
        <f t="shared" si="9"/>
        <v>17.96</v>
      </c>
      <c r="T39" s="2">
        <f t="shared" si="9"/>
        <v>17.062000000000001</v>
      </c>
      <c r="U39" s="2">
        <f t="shared" si="9"/>
        <v>20.654</v>
      </c>
      <c r="V39" s="2">
        <f t="shared" si="9"/>
        <v>17.96</v>
      </c>
      <c r="W39" s="2">
        <f t="shared" si="9"/>
        <v>17.96</v>
      </c>
      <c r="X39" s="2">
        <f t="shared" si="9"/>
        <v>17.062000000000001</v>
      </c>
    </row>
    <row r="40" spans="1:24" x14ac:dyDescent="0.35">
      <c r="A40" s="79" t="str">
        <f>Rates!A40</f>
        <v>Behavioral Respite, Direct Service Professional, 1:1</v>
      </c>
      <c r="B40" t="s">
        <v>630</v>
      </c>
      <c r="C40" s="7">
        <v>21.46</v>
      </c>
      <c r="D40" s="2">
        <f t="shared" si="0"/>
        <v>20.387</v>
      </c>
      <c r="E40" s="2">
        <f t="shared" si="8"/>
        <v>20.387</v>
      </c>
      <c r="F40" s="2">
        <f t="shared" si="8"/>
        <v>24.678999999999998</v>
      </c>
      <c r="G40" s="2">
        <f t="shared" si="8"/>
        <v>20.387</v>
      </c>
      <c r="H40" s="2">
        <f t="shared" si="8"/>
        <v>24.678999999999998</v>
      </c>
      <c r="I40" s="2">
        <f t="shared" si="8"/>
        <v>20.387</v>
      </c>
      <c r="J40" s="2">
        <f t="shared" si="8"/>
        <v>20.387</v>
      </c>
      <c r="K40" s="2">
        <f t="shared" si="8"/>
        <v>21.46</v>
      </c>
      <c r="L40" s="2">
        <f t="shared" si="8"/>
        <v>21.46</v>
      </c>
      <c r="M40" s="2">
        <f t="shared" si="8"/>
        <v>21.46</v>
      </c>
      <c r="N40" s="2">
        <f t="shared" si="8"/>
        <v>21.46</v>
      </c>
      <c r="O40" s="2">
        <f t="shared" si="9"/>
        <v>21.46</v>
      </c>
      <c r="P40" s="2">
        <f t="shared" si="9"/>
        <v>21.46</v>
      </c>
      <c r="Q40" s="2">
        <f t="shared" si="9"/>
        <v>21.46</v>
      </c>
      <c r="R40" s="2">
        <f t="shared" si="9"/>
        <v>21.46</v>
      </c>
      <c r="S40" s="2">
        <f t="shared" si="9"/>
        <v>21.46</v>
      </c>
      <c r="T40" s="2">
        <f t="shared" si="9"/>
        <v>20.387</v>
      </c>
      <c r="U40" s="2">
        <f t="shared" si="9"/>
        <v>24.678999999999998</v>
      </c>
      <c r="V40" s="2">
        <f t="shared" si="9"/>
        <v>21.46</v>
      </c>
      <c r="W40" s="2">
        <f t="shared" si="9"/>
        <v>21.46</v>
      </c>
      <c r="X40" s="2">
        <f t="shared" si="9"/>
        <v>20.387</v>
      </c>
    </row>
    <row r="41" spans="1:24" x14ac:dyDescent="0.35">
      <c r="A41" s="79" t="str">
        <f>Rates!A41</f>
        <v>Participant-Directed Respite, 1:1</v>
      </c>
      <c r="B41" t="s">
        <v>383</v>
      </c>
      <c r="C41" s="7">
        <v>17.96</v>
      </c>
      <c r="D41" s="2">
        <f t="shared" si="0"/>
        <v>17.062000000000001</v>
      </c>
      <c r="E41" s="2">
        <f t="shared" si="8"/>
        <v>17.062000000000001</v>
      </c>
      <c r="F41" s="2">
        <f t="shared" si="8"/>
        <v>20.654</v>
      </c>
      <c r="G41" s="2">
        <f t="shared" si="8"/>
        <v>17.062000000000001</v>
      </c>
      <c r="H41" s="2">
        <f t="shared" si="8"/>
        <v>20.654</v>
      </c>
      <c r="I41" s="2">
        <f t="shared" si="8"/>
        <v>17.062000000000001</v>
      </c>
      <c r="J41" s="2">
        <f t="shared" si="8"/>
        <v>17.062000000000001</v>
      </c>
      <c r="K41" s="2">
        <f t="shared" si="8"/>
        <v>17.96</v>
      </c>
      <c r="L41" s="2">
        <f t="shared" si="8"/>
        <v>17.96</v>
      </c>
      <c r="M41" s="2">
        <f t="shared" si="8"/>
        <v>17.96</v>
      </c>
      <c r="N41" s="2">
        <f t="shared" si="8"/>
        <v>17.96</v>
      </c>
      <c r="O41" s="2">
        <f t="shared" si="9"/>
        <v>17.96</v>
      </c>
      <c r="P41" s="2">
        <f t="shared" si="9"/>
        <v>17.96</v>
      </c>
      <c r="Q41" s="2">
        <f t="shared" si="9"/>
        <v>17.96</v>
      </c>
      <c r="R41" s="2">
        <f t="shared" si="9"/>
        <v>17.96</v>
      </c>
      <c r="S41" s="2">
        <f t="shared" si="9"/>
        <v>17.96</v>
      </c>
      <c r="T41" s="2">
        <f t="shared" si="9"/>
        <v>17.062000000000001</v>
      </c>
      <c r="U41" s="2">
        <f t="shared" si="9"/>
        <v>20.654</v>
      </c>
      <c r="V41" s="2">
        <f t="shared" si="9"/>
        <v>17.96</v>
      </c>
      <c r="W41" s="2">
        <f t="shared" si="9"/>
        <v>17.96</v>
      </c>
      <c r="X41" s="2">
        <f t="shared" si="9"/>
        <v>17.062000000000001</v>
      </c>
    </row>
    <row r="42" spans="1:24" x14ac:dyDescent="0.35">
      <c r="A42" s="79" t="str">
        <f>Rates!A42</f>
        <v>Participant-Directed Respite, 1:2</v>
      </c>
      <c r="B42" t="s">
        <v>384</v>
      </c>
      <c r="C42" s="7">
        <v>17.96</v>
      </c>
      <c r="D42" s="2">
        <f t="shared" si="0"/>
        <v>17.062000000000001</v>
      </c>
      <c r="E42" s="2">
        <f t="shared" si="8"/>
        <v>17.062000000000001</v>
      </c>
      <c r="F42" s="2">
        <f t="shared" si="8"/>
        <v>20.654</v>
      </c>
      <c r="G42" s="2">
        <f t="shared" si="8"/>
        <v>17.062000000000001</v>
      </c>
      <c r="H42" s="2">
        <f t="shared" si="8"/>
        <v>20.654</v>
      </c>
      <c r="I42" s="2">
        <f t="shared" si="8"/>
        <v>17.062000000000001</v>
      </c>
      <c r="J42" s="2">
        <f t="shared" si="8"/>
        <v>17.062000000000001</v>
      </c>
      <c r="K42" s="2">
        <f t="shared" si="8"/>
        <v>17.96</v>
      </c>
      <c r="L42" s="2">
        <f t="shared" si="8"/>
        <v>17.96</v>
      </c>
      <c r="M42" s="2">
        <f t="shared" si="8"/>
        <v>17.96</v>
      </c>
      <c r="N42" s="2">
        <f t="shared" si="8"/>
        <v>17.96</v>
      </c>
      <c r="O42" s="2">
        <f t="shared" si="9"/>
        <v>17.96</v>
      </c>
      <c r="P42" s="2">
        <f t="shared" si="9"/>
        <v>17.96</v>
      </c>
      <c r="Q42" s="2">
        <f t="shared" si="9"/>
        <v>17.96</v>
      </c>
      <c r="R42" s="2">
        <f t="shared" si="9"/>
        <v>17.96</v>
      </c>
      <c r="S42" s="2">
        <f t="shared" si="9"/>
        <v>17.96</v>
      </c>
      <c r="T42" s="2">
        <f t="shared" si="9"/>
        <v>17.062000000000001</v>
      </c>
      <c r="U42" s="2">
        <f t="shared" si="9"/>
        <v>20.654</v>
      </c>
      <c r="V42" s="2">
        <f t="shared" si="9"/>
        <v>17.96</v>
      </c>
      <c r="W42" s="2">
        <f t="shared" si="9"/>
        <v>17.96</v>
      </c>
      <c r="X42" s="2">
        <f t="shared" si="9"/>
        <v>17.062000000000001</v>
      </c>
    </row>
    <row r="43" spans="1:24" x14ac:dyDescent="0.35">
      <c r="A43" s="79" t="str">
        <f>Rates!A43</f>
        <v>Participant-Directed Respite, 1:3</v>
      </c>
      <c r="B43" t="s">
        <v>385</v>
      </c>
      <c r="C43" s="7">
        <v>17.96</v>
      </c>
      <c r="D43" s="2">
        <f t="shared" si="0"/>
        <v>17.062000000000001</v>
      </c>
      <c r="E43" s="2">
        <f t="shared" ref="E43:N52" si="10">$C43*E$218</f>
        <v>17.062000000000001</v>
      </c>
      <c r="F43" s="2">
        <f t="shared" si="10"/>
        <v>20.654</v>
      </c>
      <c r="G43" s="2">
        <f t="shared" si="10"/>
        <v>17.062000000000001</v>
      </c>
      <c r="H43" s="2">
        <f t="shared" si="10"/>
        <v>20.654</v>
      </c>
      <c r="I43" s="2">
        <f t="shared" si="10"/>
        <v>17.062000000000001</v>
      </c>
      <c r="J43" s="2">
        <f t="shared" si="10"/>
        <v>17.062000000000001</v>
      </c>
      <c r="K43" s="2">
        <f t="shared" si="10"/>
        <v>17.96</v>
      </c>
      <c r="L43" s="2">
        <f t="shared" si="10"/>
        <v>17.96</v>
      </c>
      <c r="M43" s="2">
        <f t="shared" si="10"/>
        <v>17.96</v>
      </c>
      <c r="N43" s="2">
        <f t="shared" si="10"/>
        <v>17.96</v>
      </c>
      <c r="O43" s="2">
        <f t="shared" ref="O43:X52" si="11">$C43*O$218</f>
        <v>17.96</v>
      </c>
      <c r="P43" s="2">
        <f t="shared" si="11"/>
        <v>17.96</v>
      </c>
      <c r="Q43" s="2">
        <f t="shared" si="11"/>
        <v>17.96</v>
      </c>
      <c r="R43" s="2">
        <f t="shared" si="11"/>
        <v>17.96</v>
      </c>
      <c r="S43" s="2">
        <f t="shared" si="11"/>
        <v>17.96</v>
      </c>
      <c r="T43" s="2">
        <f t="shared" si="11"/>
        <v>17.062000000000001</v>
      </c>
      <c r="U43" s="2">
        <f t="shared" si="11"/>
        <v>20.654</v>
      </c>
      <c r="V43" s="2">
        <f t="shared" si="11"/>
        <v>17.96</v>
      </c>
      <c r="W43" s="2">
        <f t="shared" si="11"/>
        <v>17.96</v>
      </c>
      <c r="X43" s="2">
        <f t="shared" si="11"/>
        <v>17.062000000000001</v>
      </c>
    </row>
    <row r="44" spans="1:24" x14ac:dyDescent="0.35">
      <c r="A44" s="79" t="str">
        <f>Rates!A44</f>
        <v>Participant-Directed Respite, 1:4</v>
      </c>
      <c r="B44" t="s">
        <v>386</v>
      </c>
      <c r="C44" s="7">
        <v>17.96</v>
      </c>
      <c r="D44" s="2">
        <f t="shared" si="0"/>
        <v>17.062000000000001</v>
      </c>
      <c r="E44" s="2">
        <f t="shared" si="10"/>
        <v>17.062000000000001</v>
      </c>
      <c r="F44" s="2">
        <f t="shared" si="10"/>
        <v>20.654</v>
      </c>
      <c r="G44" s="2">
        <f t="shared" si="10"/>
        <v>17.062000000000001</v>
      </c>
      <c r="H44" s="2">
        <f t="shared" si="10"/>
        <v>20.654</v>
      </c>
      <c r="I44" s="2">
        <f t="shared" si="10"/>
        <v>17.062000000000001</v>
      </c>
      <c r="J44" s="2">
        <f t="shared" si="10"/>
        <v>17.062000000000001</v>
      </c>
      <c r="K44" s="2">
        <f t="shared" si="10"/>
        <v>17.96</v>
      </c>
      <c r="L44" s="2">
        <f t="shared" si="10"/>
        <v>17.96</v>
      </c>
      <c r="M44" s="2">
        <f t="shared" si="10"/>
        <v>17.96</v>
      </c>
      <c r="N44" s="2">
        <f t="shared" si="10"/>
        <v>17.96</v>
      </c>
      <c r="O44" s="2">
        <f t="shared" si="11"/>
        <v>17.96</v>
      </c>
      <c r="P44" s="2">
        <f t="shared" si="11"/>
        <v>17.96</v>
      </c>
      <c r="Q44" s="2">
        <f t="shared" si="11"/>
        <v>17.96</v>
      </c>
      <c r="R44" s="2">
        <f t="shared" si="11"/>
        <v>17.96</v>
      </c>
      <c r="S44" s="2">
        <f t="shared" si="11"/>
        <v>17.96</v>
      </c>
      <c r="T44" s="2">
        <f t="shared" si="11"/>
        <v>17.062000000000001</v>
      </c>
      <c r="U44" s="2">
        <f t="shared" si="11"/>
        <v>20.654</v>
      </c>
      <c r="V44" s="2">
        <f t="shared" si="11"/>
        <v>17.96</v>
      </c>
      <c r="W44" s="2">
        <f t="shared" si="11"/>
        <v>17.96</v>
      </c>
      <c r="X44" s="2">
        <f t="shared" si="11"/>
        <v>17.062000000000001</v>
      </c>
    </row>
    <row r="45" spans="1:24" x14ac:dyDescent="0.35">
      <c r="A45" s="79" t="str">
        <f>Rates!A45</f>
        <v>Participant-Directed Respite, 1:5</v>
      </c>
      <c r="B45" t="s">
        <v>387</v>
      </c>
      <c r="C45" s="7">
        <v>17.96</v>
      </c>
      <c r="D45" s="2">
        <f t="shared" si="0"/>
        <v>17.062000000000001</v>
      </c>
      <c r="E45" s="2">
        <f t="shared" si="10"/>
        <v>17.062000000000001</v>
      </c>
      <c r="F45" s="2">
        <f t="shared" si="10"/>
        <v>20.654</v>
      </c>
      <c r="G45" s="2">
        <f t="shared" si="10"/>
        <v>17.062000000000001</v>
      </c>
      <c r="H45" s="2">
        <f t="shared" si="10"/>
        <v>20.654</v>
      </c>
      <c r="I45" s="2">
        <f t="shared" si="10"/>
        <v>17.062000000000001</v>
      </c>
      <c r="J45" s="2">
        <f t="shared" si="10"/>
        <v>17.062000000000001</v>
      </c>
      <c r="K45" s="2">
        <f t="shared" si="10"/>
        <v>17.96</v>
      </c>
      <c r="L45" s="2">
        <f t="shared" si="10"/>
        <v>17.96</v>
      </c>
      <c r="M45" s="2">
        <f t="shared" si="10"/>
        <v>17.96</v>
      </c>
      <c r="N45" s="2">
        <f t="shared" si="10"/>
        <v>17.96</v>
      </c>
      <c r="O45" s="2">
        <f t="shared" si="11"/>
        <v>17.96</v>
      </c>
      <c r="P45" s="2">
        <f t="shared" si="11"/>
        <v>17.96</v>
      </c>
      <c r="Q45" s="2">
        <f t="shared" si="11"/>
        <v>17.96</v>
      </c>
      <c r="R45" s="2">
        <f t="shared" si="11"/>
        <v>17.96</v>
      </c>
      <c r="S45" s="2">
        <f t="shared" si="11"/>
        <v>17.96</v>
      </c>
      <c r="T45" s="2">
        <f t="shared" si="11"/>
        <v>17.062000000000001</v>
      </c>
      <c r="U45" s="2">
        <f t="shared" si="11"/>
        <v>20.654</v>
      </c>
      <c r="V45" s="2">
        <f t="shared" si="11"/>
        <v>17.96</v>
      </c>
      <c r="W45" s="2">
        <f t="shared" si="11"/>
        <v>17.96</v>
      </c>
      <c r="X45" s="2">
        <f t="shared" si="11"/>
        <v>17.062000000000001</v>
      </c>
    </row>
    <row r="46" spans="1:24" x14ac:dyDescent="0.35">
      <c r="A46" s="79" t="str">
        <f>Rates!A46</f>
        <v>Participant-Directed Respite, OT Rate, 1:1</v>
      </c>
      <c r="B46" t="s">
        <v>388</v>
      </c>
      <c r="C46" s="7">
        <v>26.94</v>
      </c>
      <c r="D46" s="2">
        <f t="shared" si="0"/>
        <v>25.593</v>
      </c>
      <c r="E46" s="2">
        <f t="shared" si="10"/>
        <v>25.593</v>
      </c>
      <c r="F46" s="2">
        <f t="shared" si="10"/>
        <v>30.980999999999998</v>
      </c>
      <c r="G46" s="2">
        <f t="shared" si="10"/>
        <v>25.593</v>
      </c>
      <c r="H46" s="2">
        <f t="shared" si="10"/>
        <v>30.980999999999998</v>
      </c>
      <c r="I46" s="2">
        <f t="shared" si="10"/>
        <v>25.593</v>
      </c>
      <c r="J46" s="2">
        <f t="shared" si="10"/>
        <v>25.593</v>
      </c>
      <c r="K46" s="2">
        <f t="shared" si="10"/>
        <v>26.94</v>
      </c>
      <c r="L46" s="2">
        <f t="shared" si="10"/>
        <v>26.94</v>
      </c>
      <c r="M46" s="2">
        <f t="shared" si="10"/>
        <v>26.94</v>
      </c>
      <c r="N46" s="2">
        <f t="shared" si="10"/>
        <v>26.94</v>
      </c>
      <c r="O46" s="2">
        <f t="shared" si="11"/>
        <v>26.94</v>
      </c>
      <c r="P46" s="2">
        <f t="shared" si="11"/>
        <v>26.94</v>
      </c>
      <c r="Q46" s="2">
        <f t="shared" si="11"/>
        <v>26.94</v>
      </c>
      <c r="R46" s="2">
        <f t="shared" si="11"/>
        <v>26.94</v>
      </c>
      <c r="S46" s="2">
        <f t="shared" si="11"/>
        <v>26.94</v>
      </c>
      <c r="T46" s="2">
        <f t="shared" si="11"/>
        <v>25.593</v>
      </c>
      <c r="U46" s="2">
        <f t="shared" si="11"/>
        <v>30.980999999999998</v>
      </c>
      <c r="V46" s="2">
        <f t="shared" si="11"/>
        <v>26.94</v>
      </c>
      <c r="W46" s="2">
        <f t="shared" si="11"/>
        <v>26.94</v>
      </c>
      <c r="X46" s="2">
        <f t="shared" si="11"/>
        <v>25.593</v>
      </c>
    </row>
    <row r="47" spans="1:24" x14ac:dyDescent="0.35">
      <c r="A47" s="79" t="str">
        <f>Rates!A47</f>
        <v>Participant-Directed Respite, OT Rate, 1:2</v>
      </c>
      <c r="B47" t="s">
        <v>389</v>
      </c>
      <c r="C47" s="7">
        <v>26.94</v>
      </c>
      <c r="D47" s="2">
        <f t="shared" si="0"/>
        <v>25.593</v>
      </c>
      <c r="E47" s="2">
        <f t="shared" si="10"/>
        <v>25.593</v>
      </c>
      <c r="F47" s="2">
        <f t="shared" si="10"/>
        <v>30.980999999999998</v>
      </c>
      <c r="G47" s="2">
        <f t="shared" si="10"/>
        <v>25.593</v>
      </c>
      <c r="H47" s="2">
        <f t="shared" si="10"/>
        <v>30.980999999999998</v>
      </c>
      <c r="I47" s="2">
        <f t="shared" si="10"/>
        <v>25.593</v>
      </c>
      <c r="J47" s="2">
        <f t="shared" si="10"/>
        <v>25.593</v>
      </c>
      <c r="K47" s="2">
        <f t="shared" si="10"/>
        <v>26.94</v>
      </c>
      <c r="L47" s="2">
        <f t="shared" si="10"/>
        <v>26.94</v>
      </c>
      <c r="M47" s="2">
        <f t="shared" si="10"/>
        <v>26.94</v>
      </c>
      <c r="N47" s="2">
        <f t="shared" si="10"/>
        <v>26.94</v>
      </c>
      <c r="O47" s="2">
        <f t="shared" si="11"/>
        <v>26.94</v>
      </c>
      <c r="P47" s="2">
        <f t="shared" si="11"/>
        <v>26.94</v>
      </c>
      <c r="Q47" s="2">
        <f t="shared" si="11"/>
        <v>26.94</v>
      </c>
      <c r="R47" s="2">
        <f t="shared" si="11"/>
        <v>26.94</v>
      </c>
      <c r="S47" s="2">
        <f t="shared" si="11"/>
        <v>26.94</v>
      </c>
      <c r="T47" s="2">
        <f t="shared" si="11"/>
        <v>25.593</v>
      </c>
      <c r="U47" s="2">
        <f t="shared" si="11"/>
        <v>30.980999999999998</v>
      </c>
      <c r="V47" s="2">
        <f t="shared" si="11"/>
        <v>26.94</v>
      </c>
      <c r="W47" s="2">
        <f t="shared" si="11"/>
        <v>26.94</v>
      </c>
      <c r="X47" s="2">
        <f t="shared" si="11"/>
        <v>25.593</v>
      </c>
    </row>
    <row r="48" spans="1:24" x14ac:dyDescent="0.35">
      <c r="A48" s="79" t="str">
        <f>Rates!A48</f>
        <v>Participant-Directed Respite, OT Rate, 1:2</v>
      </c>
      <c r="B48" t="s">
        <v>390</v>
      </c>
      <c r="C48" s="7">
        <v>26.94</v>
      </c>
      <c r="D48" s="2">
        <f t="shared" si="0"/>
        <v>25.593</v>
      </c>
      <c r="E48" s="2">
        <f t="shared" si="10"/>
        <v>25.593</v>
      </c>
      <c r="F48" s="2">
        <f t="shared" si="10"/>
        <v>30.980999999999998</v>
      </c>
      <c r="G48" s="2">
        <f t="shared" si="10"/>
        <v>25.593</v>
      </c>
      <c r="H48" s="2">
        <f t="shared" si="10"/>
        <v>30.980999999999998</v>
      </c>
      <c r="I48" s="2">
        <f t="shared" si="10"/>
        <v>25.593</v>
      </c>
      <c r="J48" s="2">
        <f t="shared" si="10"/>
        <v>25.593</v>
      </c>
      <c r="K48" s="2">
        <f t="shared" si="10"/>
        <v>26.94</v>
      </c>
      <c r="L48" s="2">
        <f t="shared" si="10"/>
        <v>26.94</v>
      </c>
      <c r="M48" s="2">
        <f t="shared" si="10"/>
        <v>26.94</v>
      </c>
      <c r="N48" s="2">
        <f t="shared" si="10"/>
        <v>26.94</v>
      </c>
      <c r="O48" s="2">
        <f t="shared" si="11"/>
        <v>26.94</v>
      </c>
      <c r="P48" s="2">
        <f t="shared" si="11"/>
        <v>26.94</v>
      </c>
      <c r="Q48" s="2">
        <f t="shared" si="11"/>
        <v>26.94</v>
      </c>
      <c r="R48" s="2">
        <f t="shared" si="11"/>
        <v>26.94</v>
      </c>
      <c r="S48" s="2">
        <f t="shared" si="11"/>
        <v>26.94</v>
      </c>
      <c r="T48" s="2">
        <f t="shared" si="11"/>
        <v>25.593</v>
      </c>
      <c r="U48" s="2">
        <f t="shared" si="11"/>
        <v>30.980999999999998</v>
      </c>
      <c r="V48" s="2">
        <f t="shared" si="11"/>
        <v>26.94</v>
      </c>
      <c r="W48" s="2">
        <f t="shared" si="11"/>
        <v>26.94</v>
      </c>
      <c r="X48" s="2">
        <f t="shared" si="11"/>
        <v>25.593</v>
      </c>
    </row>
    <row r="49" spans="1:24" x14ac:dyDescent="0.35">
      <c r="A49" s="79" t="str">
        <f>Rates!A49</f>
        <v>Participant-Directed Respite, OT Rate, 1:4</v>
      </c>
      <c r="B49" t="s">
        <v>391</v>
      </c>
      <c r="C49" s="7">
        <v>26.94</v>
      </c>
      <c r="D49" s="2">
        <f t="shared" si="0"/>
        <v>25.593</v>
      </c>
      <c r="E49" s="2">
        <f t="shared" si="10"/>
        <v>25.593</v>
      </c>
      <c r="F49" s="2">
        <f t="shared" si="10"/>
        <v>30.980999999999998</v>
      </c>
      <c r="G49" s="2">
        <f t="shared" si="10"/>
        <v>25.593</v>
      </c>
      <c r="H49" s="2">
        <f t="shared" si="10"/>
        <v>30.980999999999998</v>
      </c>
      <c r="I49" s="2">
        <f t="shared" si="10"/>
        <v>25.593</v>
      </c>
      <c r="J49" s="2">
        <f t="shared" si="10"/>
        <v>25.593</v>
      </c>
      <c r="K49" s="2">
        <f t="shared" si="10"/>
        <v>26.94</v>
      </c>
      <c r="L49" s="2">
        <f t="shared" si="10"/>
        <v>26.94</v>
      </c>
      <c r="M49" s="2">
        <f t="shared" si="10"/>
        <v>26.94</v>
      </c>
      <c r="N49" s="2">
        <f t="shared" si="10"/>
        <v>26.94</v>
      </c>
      <c r="O49" s="2">
        <f t="shared" si="11"/>
        <v>26.94</v>
      </c>
      <c r="P49" s="2">
        <f t="shared" si="11"/>
        <v>26.94</v>
      </c>
      <c r="Q49" s="2">
        <f t="shared" si="11"/>
        <v>26.94</v>
      </c>
      <c r="R49" s="2">
        <f t="shared" si="11"/>
        <v>26.94</v>
      </c>
      <c r="S49" s="2">
        <f t="shared" si="11"/>
        <v>26.94</v>
      </c>
      <c r="T49" s="2">
        <f t="shared" si="11"/>
        <v>25.593</v>
      </c>
      <c r="U49" s="2">
        <f t="shared" si="11"/>
        <v>30.980999999999998</v>
      </c>
      <c r="V49" s="2">
        <f t="shared" si="11"/>
        <v>26.94</v>
      </c>
      <c r="W49" s="2">
        <f t="shared" si="11"/>
        <v>26.94</v>
      </c>
      <c r="X49" s="2">
        <f t="shared" si="11"/>
        <v>25.593</v>
      </c>
    </row>
    <row r="50" spans="1:24" x14ac:dyDescent="0.35">
      <c r="A50" s="79" t="str">
        <f>Rates!A50</f>
        <v>Participant-Directed Respite, OT Rate, 1:5</v>
      </c>
      <c r="B50" t="s">
        <v>392</v>
      </c>
      <c r="C50" s="7">
        <v>26.94</v>
      </c>
      <c r="D50" s="2">
        <f t="shared" si="0"/>
        <v>25.593</v>
      </c>
      <c r="E50" s="2">
        <f t="shared" si="10"/>
        <v>25.593</v>
      </c>
      <c r="F50" s="2">
        <f t="shared" si="10"/>
        <v>30.980999999999998</v>
      </c>
      <c r="G50" s="2">
        <f t="shared" si="10"/>
        <v>25.593</v>
      </c>
      <c r="H50" s="2">
        <f t="shared" si="10"/>
        <v>30.980999999999998</v>
      </c>
      <c r="I50" s="2">
        <f t="shared" si="10"/>
        <v>25.593</v>
      </c>
      <c r="J50" s="2">
        <f t="shared" si="10"/>
        <v>25.593</v>
      </c>
      <c r="K50" s="2">
        <f t="shared" si="10"/>
        <v>26.94</v>
      </c>
      <c r="L50" s="2">
        <f t="shared" si="10"/>
        <v>26.94</v>
      </c>
      <c r="M50" s="2">
        <f t="shared" si="10"/>
        <v>26.94</v>
      </c>
      <c r="N50" s="2">
        <f t="shared" si="10"/>
        <v>26.94</v>
      </c>
      <c r="O50" s="2">
        <f t="shared" si="11"/>
        <v>26.94</v>
      </c>
      <c r="P50" s="2">
        <f t="shared" si="11"/>
        <v>26.94</v>
      </c>
      <c r="Q50" s="2">
        <f t="shared" si="11"/>
        <v>26.94</v>
      </c>
      <c r="R50" s="2">
        <f t="shared" si="11"/>
        <v>26.94</v>
      </c>
      <c r="S50" s="2">
        <f t="shared" si="11"/>
        <v>26.94</v>
      </c>
      <c r="T50" s="2">
        <f t="shared" si="11"/>
        <v>25.593</v>
      </c>
      <c r="U50" s="2">
        <f t="shared" si="11"/>
        <v>30.980999999999998</v>
      </c>
      <c r="V50" s="2">
        <f t="shared" si="11"/>
        <v>26.94</v>
      </c>
      <c r="W50" s="2">
        <f t="shared" si="11"/>
        <v>26.94</v>
      </c>
      <c r="X50" s="2">
        <f t="shared" si="11"/>
        <v>25.593</v>
      </c>
    </row>
    <row r="51" spans="1:24" x14ac:dyDescent="0.35">
      <c r="A51" s="79" t="str">
        <f>Rates!A51</f>
        <v>Tutor Services, 1:1</v>
      </c>
      <c r="B51" t="s">
        <v>393</v>
      </c>
      <c r="C51" s="7">
        <v>28.58</v>
      </c>
      <c r="D51" s="2">
        <f t="shared" si="0"/>
        <v>27.150999999999996</v>
      </c>
      <c r="E51" s="2">
        <f t="shared" si="10"/>
        <v>27.150999999999996</v>
      </c>
      <c r="F51" s="2">
        <f t="shared" si="10"/>
        <v>32.866999999999997</v>
      </c>
      <c r="G51" s="2">
        <f t="shared" si="10"/>
        <v>27.150999999999996</v>
      </c>
      <c r="H51" s="2">
        <f t="shared" si="10"/>
        <v>32.866999999999997</v>
      </c>
      <c r="I51" s="2">
        <f t="shared" si="10"/>
        <v>27.150999999999996</v>
      </c>
      <c r="J51" s="2">
        <f t="shared" si="10"/>
        <v>27.150999999999996</v>
      </c>
      <c r="K51" s="2">
        <f t="shared" si="10"/>
        <v>28.58</v>
      </c>
      <c r="L51" s="2">
        <f t="shared" si="10"/>
        <v>28.58</v>
      </c>
      <c r="M51" s="2">
        <f t="shared" si="10"/>
        <v>28.58</v>
      </c>
      <c r="N51" s="2">
        <f t="shared" si="10"/>
        <v>28.58</v>
      </c>
      <c r="O51" s="2">
        <f t="shared" si="11"/>
        <v>28.58</v>
      </c>
      <c r="P51" s="2">
        <f t="shared" si="11"/>
        <v>28.58</v>
      </c>
      <c r="Q51" s="2">
        <f t="shared" si="11"/>
        <v>28.58</v>
      </c>
      <c r="R51" s="2">
        <f t="shared" si="11"/>
        <v>28.58</v>
      </c>
      <c r="S51" s="2">
        <f t="shared" si="11"/>
        <v>28.58</v>
      </c>
      <c r="T51" s="2">
        <f t="shared" si="11"/>
        <v>27.150999999999996</v>
      </c>
      <c r="U51" s="2">
        <f t="shared" si="11"/>
        <v>32.866999999999997</v>
      </c>
      <c r="V51" s="2">
        <f t="shared" si="11"/>
        <v>28.58</v>
      </c>
      <c r="W51" s="2">
        <f t="shared" si="11"/>
        <v>28.58</v>
      </c>
      <c r="X51" s="2">
        <f t="shared" si="11"/>
        <v>27.150999999999996</v>
      </c>
    </row>
    <row r="52" spans="1:24" x14ac:dyDescent="0.35">
      <c r="A52" s="79" t="str">
        <f>Rates!A52</f>
        <v>Tutor Services, 1:2</v>
      </c>
      <c r="B52" t="s">
        <v>394</v>
      </c>
      <c r="C52" s="7">
        <v>28.58</v>
      </c>
      <c r="D52" s="2">
        <f t="shared" si="0"/>
        <v>27.150999999999996</v>
      </c>
      <c r="E52" s="2">
        <f t="shared" si="10"/>
        <v>27.150999999999996</v>
      </c>
      <c r="F52" s="2">
        <f t="shared" si="10"/>
        <v>32.866999999999997</v>
      </c>
      <c r="G52" s="2">
        <f t="shared" si="10"/>
        <v>27.150999999999996</v>
      </c>
      <c r="H52" s="2">
        <f t="shared" si="10"/>
        <v>32.866999999999997</v>
      </c>
      <c r="I52" s="2">
        <f t="shared" si="10"/>
        <v>27.150999999999996</v>
      </c>
      <c r="J52" s="2">
        <f t="shared" si="10"/>
        <v>27.150999999999996</v>
      </c>
      <c r="K52" s="2">
        <f t="shared" si="10"/>
        <v>28.58</v>
      </c>
      <c r="L52" s="2">
        <f t="shared" si="10"/>
        <v>28.58</v>
      </c>
      <c r="M52" s="2">
        <f t="shared" si="10"/>
        <v>28.58</v>
      </c>
      <c r="N52" s="2">
        <f t="shared" si="10"/>
        <v>28.58</v>
      </c>
      <c r="O52" s="2">
        <f t="shared" si="11"/>
        <v>28.58</v>
      </c>
      <c r="P52" s="2">
        <f t="shared" si="11"/>
        <v>28.58</v>
      </c>
      <c r="Q52" s="2">
        <f t="shared" si="11"/>
        <v>28.58</v>
      </c>
      <c r="R52" s="2">
        <f t="shared" si="11"/>
        <v>28.58</v>
      </c>
      <c r="S52" s="2">
        <f t="shared" si="11"/>
        <v>28.58</v>
      </c>
      <c r="T52" s="2">
        <f t="shared" si="11"/>
        <v>27.150999999999996</v>
      </c>
      <c r="U52" s="2">
        <f t="shared" si="11"/>
        <v>32.866999999999997</v>
      </c>
      <c r="V52" s="2">
        <f t="shared" si="11"/>
        <v>28.58</v>
      </c>
      <c r="W52" s="2">
        <f t="shared" si="11"/>
        <v>28.58</v>
      </c>
      <c r="X52" s="2">
        <f t="shared" si="11"/>
        <v>27.150999999999996</v>
      </c>
    </row>
    <row r="53" spans="1:24" x14ac:dyDescent="0.35">
      <c r="A53" s="79" t="str">
        <f>Rates!A53</f>
        <v>Tutor Services, 1:3</v>
      </c>
      <c r="B53" t="s">
        <v>395</v>
      </c>
      <c r="C53" s="7">
        <v>28.58</v>
      </c>
      <c r="D53" s="2">
        <f t="shared" si="0"/>
        <v>27.150999999999996</v>
      </c>
      <c r="E53" s="2">
        <f t="shared" ref="E53:N62" si="12">$C53*E$218</f>
        <v>27.150999999999996</v>
      </c>
      <c r="F53" s="2">
        <f t="shared" si="12"/>
        <v>32.866999999999997</v>
      </c>
      <c r="G53" s="2">
        <f t="shared" si="12"/>
        <v>27.150999999999996</v>
      </c>
      <c r="H53" s="2">
        <f t="shared" si="12"/>
        <v>32.866999999999997</v>
      </c>
      <c r="I53" s="2">
        <f t="shared" si="12"/>
        <v>27.150999999999996</v>
      </c>
      <c r="J53" s="2">
        <f t="shared" si="12"/>
        <v>27.150999999999996</v>
      </c>
      <c r="K53" s="2">
        <f t="shared" si="12"/>
        <v>28.58</v>
      </c>
      <c r="L53" s="2">
        <f t="shared" si="12"/>
        <v>28.58</v>
      </c>
      <c r="M53" s="2">
        <f t="shared" si="12"/>
        <v>28.58</v>
      </c>
      <c r="N53" s="2">
        <f t="shared" si="12"/>
        <v>28.58</v>
      </c>
      <c r="O53" s="2">
        <f t="shared" ref="O53:X62" si="13">$C53*O$218</f>
        <v>28.58</v>
      </c>
      <c r="P53" s="2">
        <f t="shared" si="13"/>
        <v>28.58</v>
      </c>
      <c r="Q53" s="2">
        <f t="shared" si="13"/>
        <v>28.58</v>
      </c>
      <c r="R53" s="2">
        <f t="shared" si="13"/>
        <v>28.58</v>
      </c>
      <c r="S53" s="2">
        <f t="shared" si="13"/>
        <v>28.58</v>
      </c>
      <c r="T53" s="2">
        <f t="shared" si="13"/>
        <v>27.150999999999996</v>
      </c>
      <c r="U53" s="2">
        <f t="shared" si="13"/>
        <v>32.866999999999997</v>
      </c>
      <c r="V53" s="2">
        <f t="shared" si="13"/>
        <v>28.58</v>
      </c>
      <c r="W53" s="2">
        <f t="shared" si="13"/>
        <v>28.58</v>
      </c>
      <c r="X53" s="2">
        <f t="shared" si="13"/>
        <v>27.150999999999996</v>
      </c>
    </row>
    <row r="54" spans="1:24" x14ac:dyDescent="0.35">
      <c r="A54" s="79" t="str">
        <f>Rates!A54</f>
        <v>Housekeeping, 1:1</v>
      </c>
      <c r="B54" t="s">
        <v>396</v>
      </c>
      <c r="C54" s="7">
        <v>18.850000000000001</v>
      </c>
      <c r="D54" s="2">
        <f t="shared" si="0"/>
        <v>17.907499999999999</v>
      </c>
      <c r="E54" s="2">
        <f t="shared" si="12"/>
        <v>17.907499999999999</v>
      </c>
      <c r="F54" s="2">
        <f t="shared" si="12"/>
        <v>21.677499999999998</v>
      </c>
      <c r="G54" s="2">
        <f t="shared" si="12"/>
        <v>17.907499999999999</v>
      </c>
      <c r="H54" s="2">
        <f t="shared" si="12"/>
        <v>21.677499999999998</v>
      </c>
      <c r="I54" s="2">
        <f t="shared" si="12"/>
        <v>17.907499999999999</v>
      </c>
      <c r="J54" s="2">
        <f t="shared" si="12"/>
        <v>17.907499999999999</v>
      </c>
      <c r="K54" s="2">
        <f t="shared" si="12"/>
        <v>18.850000000000001</v>
      </c>
      <c r="L54" s="2">
        <f t="shared" si="12"/>
        <v>18.850000000000001</v>
      </c>
      <c r="M54" s="2">
        <f t="shared" si="12"/>
        <v>18.850000000000001</v>
      </c>
      <c r="N54" s="2">
        <f t="shared" si="12"/>
        <v>18.850000000000001</v>
      </c>
      <c r="O54" s="2">
        <f t="shared" si="13"/>
        <v>18.850000000000001</v>
      </c>
      <c r="P54" s="2">
        <f t="shared" si="13"/>
        <v>18.850000000000001</v>
      </c>
      <c r="Q54" s="2">
        <f t="shared" si="13"/>
        <v>18.850000000000001</v>
      </c>
      <c r="R54" s="2">
        <f t="shared" si="13"/>
        <v>18.850000000000001</v>
      </c>
      <c r="S54" s="2">
        <f t="shared" si="13"/>
        <v>18.850000000000001</v>
      </c>
      <c r="T54" s="2">
        <f t="shared" si="13"/>
        <v>17.907499999999999</v>
      </c>
      <c r="U54" s="2">
        <f t="shared" si="13"/>
        <v>21.677499999999998</v>
      </c>
      <c r="V54" s="2">
        <f t="shared" si="13"/>
        <v>18.850000000000001</v>
      </c>
      <c r="W54" s="2">
        <f t="shared" si="13"/>
        <v>18.850000000000001</v>
      </c>
      <c r="X54" s="2">
        <f t="shared" si="13"/>
        <v>17.907499999999999</v>
      </c>
    </row>
    <row r="55" spans="1:24" x14ac:dyDescent="0.35">
      <c r="A55" s="79" t="str">
        <f>Rates!A55</f>
        <v>Housekeeping, 1:2</v>
      </c>
      <c r="B55" t="s">
        <v>397</v>
      </c>
      <c r="C55" s="7">
        <v>18.850000000000001</v>
      </c>
      <c r="D55" s="2">
        <f t="shared" si="0"/>
        <v>17.907499999999999</v>
      </c>
      <c r="E55" s="2">
        <f t="shared" si="12"/>
        <v>17.907499999999999</v>
      </c>
      <c r="F55" s="2">
        <f t="shared" si="12"/>
        <v>21.677499999999998</v>
      </c>
      <c r="G55" s="2">
        <f t="shared" si="12"/>
        <v>17.907499999999999</v>
      </c>
      <c r="H55" s="2">
        <f t="shared" si="12"/>
        <v>21.677499999999998</v>
      </c>
      <c r="I55" s="2">
        <f t="shared" si="12"/>
        <v>17.907499999999999</v>
      </c>
      <c r="J55" s="2">
        <f t="shared" si="12"/>
        <v>17.907499999999999</v>
      </c>
      <c r="K55" s="2">
        <f t="shared" si="12"/>
        <v>18.850000000000001</v>
      </c>
      <c r="L55" s="2">
        <f t="shared" si="12"/>
        <v>18.850000000000001</v>
      </c>
      <c r="M55" s="2">
        <f t="shared" si="12"/>
        <v>18.850000000000001</v>
      </c>
      <c r="N55" s="2">
        <f t="shared" si="12"/>
        <v>18.850000000000001</v>
      </c>
      <c r="O55" s="2">
        <f t="shared" si="13"/>
        <v>18.850000000000001</v>
      </c>
      <c r="P55" s="2">
        <f t="shared" si="13"/>
        <v>18.850000000000001</v>
      </c>
      <c r="Q55" s="2">
        <f t="shared" si="13"/>
        <v>18.850000000000001</v>
      </c>
      <c r="R55" s="2">
        <f t="shared" si="13"/>
        <v>18.850000000000001</v>
      </c>
      <c r="S55" s="2">
        <f t="shared" si="13"/>
        <v>18.850000000000001</v>
      </c>
      <c r="T55" s="2">
        <f t="shared" si="13"/>
        <v>17.907499999999999</v>
      </c>
      <c r="U55" s="2">
        <f t="shared" si="13"/>
        <v>21.677499999999998</v>
      </c>
      <c r="V55" s="2">
        <f t="shared" si="13"/>
        <v>18.850000000000001</v>
      </c>
      <c r="W55" s="2">
        <f t="shared" si="13"/>
        <v>18.850000000000001</v>
      </c>
      <c r="X55" s="2">
        <f t="shared" si="13"/>
        <v>17.907499999999999</v>
      </c>
    </row>
    <row r="56" spans="1:24" x14ac:dyDescent="0.35">
      <c r="A56" s="79" t="str">
        <f>Rates!A56</f>
        <v>Housekeeping, 1:3</v>
      </c>
      <c r="B56" t="s">
        <v>398</v>
      </c>
      <c r="C56" s="7">
        <v>18.850000000000001</v>
      </c>
      <c r="D56" s="2">
        <f t="shared" si="0"/>
        <v>17.907499999999999</v>
      </c>
      <c r="E56" s="2">
        <f t="shared" si="12"/>
        <v>17.907499999999999</v>
      </c>
      <c r="F56" s="2">
        <f t="shared" si="12"/>
        <v>21.677499999999998</v>
      </c>
      <c r="G56" s="2">
        <f t="shared" si="12"/>
        <v>17.907499999999999</v>
      </c>
      <c r="H56" s="2">
        <f t="shared" si="12"/>
        <v>21.677499999999998</v>
      </c>
      <c r="I56" s="2">
        <f t="shared" si="12"/>
        <v>17.907499999999999</v>
      </c>
      <c r="J56" s="2">
        <f t="shared" si="12"/>
        <v>17.907499999999999</v>
      </c>
      <c r="K56" s="2">
        <f t="shared" si="12"/>
        <v>18.850000000000001</v>
      </c>
      <c r="L56" s="2">
        <f t="shared" si="12"/>
        <v>18.850000000000001</v>
      </c>
      <c r="M56" s="2">
        <f t="shared" si="12"/>
        <v>18.850000000000001</v>
      </c>
      <c r="N56" s="2">
        <f t="shared" si="12"/>
        <v>18.850000000000001</v>
      </c>
      <c r="O56" s="2">
        <f t="shared" si="13"/>
        <v>18.850000000000001</v>
      </c>
      <c r="P56" s="2">
        <f t="shared" si="13"/>
        <v>18.850000000000001</v>
      </c>
      <c r="Q56" s="2">
        <f t="shared" si="13"/>
        <v>18.850000000000001</v>
      </c>
      <c r="R56" s="2">
        <f t="shared" si="13"/>
        <v>18.850000000000001</v>
      </c>
      <c r="S56" s="2">
        <f t="shared" si="13"/>
        <v>18.850000000000001</v>
      </c>
      <c r="T56" s="2">
        <f t="shared" si="13"/>
        <v>17.907499999999999</v>
      </c>
      <c r="U56" s="2">
        <f t="shared" si="13"/>
        <v>21.677499999999998</v>
      </c>
      <c r="V56" s="2">
        <f t="shared" si="13"/>
        <v>18.850000000000001</v>
      </c>
      <c r="W56" s="2">
        <f t="shared" si="13"/>
        <v>18.850000000000001</v>
      </c>
      <c r="X56" s="2">
        <f t="shared" si="13"/>
        <v>17.907499999999999</v>
      </c>
    </row>
    <row r="57" spans="1:24" x14ac:dyDescent="0.35">
      <c r="A57" s="79" t="str">
        <f>Rates!A57</f>
        <v>Supplemental Prog. Supp. - Other Svcs</v>
      </c>
      <c r="B57" t="s">
        <v>399</v>
      </c>
      <c r="C57" s="7">
        <v>17.96</v>
      </c>
      <c r="D57" s="2">
        <f t="shared" si="0"/>
        <v>17.062000000000001</v>
      </c>
      <c r="E57" s="2">
        <f t="shared" si="12"/>
        <v>17.062000000000001</v>
      </c>
      <c r="F57" s="2">
        <f t="shared" si="12"/>
        <v>20.654</v>
      </c>
      <c r="G57" s="2">
        <f t="shared" si="12"/>
        <v>17.062000000000001</v>
      </c>
      <c r="H57" s="2">
        <f t="shared" si="12"/>
        <v>20.654</v>
      </c>
      <c r="I57" s="2">
        <f t="shared" si="12"/>
        <v>17.062000000000001</v>
      </c>
      <c r="J57" s="2">
        <f t="shared" si="12"/>
        <v>17.062000000000001</v>
      </c>
      <c r="K57" s="2">
        <f t="shared" si="12"/>
        <v>17.96</v>
      </c>
      <c r="L57" s="2">
        <f t="shared" si="12"/>
        <v>17.96</v>
      </c>
      <c r="M57" s="2">
        <f t="shared" si="12"/>
        <v>17.96</v>
      </c>
      <c r="N57" s="2">
        <f t="shared" si="12"/>
        <v>17.96</v>
      </c>
      <c r="O57" s="2">
        <f t="shared" si="13"/>
        <v>17.96</v>
      </c>
      <c r="P57" s="2">
        <f t="shared" si="13"/>
        <v>17.96</v>
      </c>
      <c r="Q57" s="2">
        <f t="shared" si="13"/>
        <v>17.96</v>
      </c>
      <c r="R57" s="2">
        <f t="shared" si="13"/>
        <v>17.96</v>
      </c>
      <c r="S57" s="2">
        <f t="shared" si="13"/>
        <v>17.96</v>
      </c>
      <c r="T57" s="2">
        <f t="shared" si="13"/>
        <v>17.062000000000001</v>
      </c>
      <c r="U57" s="2">
        <f t="shared" si="13"/>
        <v>20.654</v>
      </c>
      <c r="V57" s="2">
        <f t="shared" si="13"/>
        <v>17.96</v>
      </c>
      <c r="W57" s="2">
        <f t="shared" si="13"/>
        <v>17.96</v>
      </c>
      <c r="X57" s="2">
        <f t="shared" si="13"/>
        <v>17.062000000000001</v>
      </c>
    </row>
    <row r="58" spans="1:24" x14ac:dyDescent="0.35">
      <c r="A58" s="79" t="str">
        <f>Rates!A58</f>
        <v>Supplemental Residential Prog. Supp.</v>
      </c>
      <c r="B58" t="s">
        <v>400</v>
      </c>
      <c r="C58" s="7">
        <v>18.2</v>
      </c>
      <c r="D58" s="2">
        <f t="shared" si="0"/>
        <v>17.29</v>
      </c>
      <c r="E58" s="2">
        <f t="shared" si="12"/>
        <v>17.29</v>
      </c>
      <c r="F58" s="2">
        <f t="shared" si="12"/>
        <v>20.929999999999996</v>
      </c>
      <c r="G58" s="2">
        <f t="shared" si="12"/>
        <v>17.29</v>
      </c>
      <c r="H58" s="2">
        <f t="shared" si="12"/>
        <v>20.929999999999996</v>
      </c>
      <c r="I58" s="2">
        <f t="shared" si="12"/>
        <v>17.29</v>
      </c>
      <c r="J58" s="2">
        <f t="shared" si="12"/>
        <v>17.29</v>
      </c>
      <c r="K58" s="2">
        <f t="shared" si="12"/>
        <v>18.2</v>
      </c>
      <c r="L58" s="2">
        <f t="shared" si="12"/>
        <v>18.2</v>
      </c>
      <c r="M58" s="2">
        <f t="shared" si="12"/>
        <v>18.2</v>
      </c>
      <c r="N58" s="2">
        <f t="shared" si="12"/>
        <v>18.2</v>
      </c>
      <c r="O58" s="2">
        <f t="shared" si="13"/>
        <v>18.2</v>
      </c>
      <c r="P58" s="2">
        <f t="shared" si="13"/>
        <v>18.2</v>
      </c>
      <c r="Q58" s="2">
        <f t="shared" si="13"/>
        <v>18.2</v>
      </c>
      <c r="R58" s="2">
        <f t="shared" si="13"/>
        <v>18.2</v>
      </c>
      <c r="S58" s="2">
        <f t="shared" si="13"/>
        <v>18.2</v>
      </c>
      <c r="T58" s="2">
        <f t="shared" si="13"/>
        <v>17.29</v>
      </c>
      <c r="U58" s="2">
        <f t="shared" si="13"/>
        <v>20.929999999999996</v>
      </c>
      <c r="V58" s="2">
        <f t="shared" si="13"/>
        <v>18.2</v>
      </c>
      <c r="W58" s="2">
        <f t="shared" si="13"/>
        <v>18.2</v>
      </c>
      <c r="X58" s="2">
        <f t="shared" si="13"/>
        <v>17.29</v>
      </c>
    </row>
    <row r="59" spans="1:24" x14ac:dyDescent="0.35">
      <c r="A59" s="79" t="str">
        <f>Rates!A59</f>
        <v>Day Services, 1:10</v>
      </c>
      <c r="B59" t="s">
        <v>401</v>
      </c>
      <c r="C59" s="7">
        <v>18.440000000000001</v>
      </c>
      <c r="D59" s="2">
        <f t="shared" si="0"/>
        <v>17.518000000000001</v>
      </c>
      <c r="E59" s="2">
        <f t="shared" si="12"/>
        <v>17.518000000000001</v>
      </c>
      <c r="F59" s="2">
        <f t="shared" si="12"/>
        <v>21.206</v>
      </c>
      <c r="G59" s="2">
        <f t="shared" si="12"/>
        <v>17.518000000000001</v>
      </c>
      <c r="H59" s="2">
        <f t="shared" si="12"/>
        <v>21.206</v>
      </c>
      <c r="I59" s="2">
        <f t="shared" si="12"/>
        <v>17.518000000000001</v>
      </c>
      <c r="J59" s="2">
        <f t="shared" si="12"/>
        <v>17.518000000000001</v>
      </c>
      <c r="K59" s="2">
        <f t="shared" si="12"/>
        <v>18.440000000000001</v>
      </c>
      <c r="L59" s="2">
        <f t="shared" si="12"/>
        <v>18.440000000000001</v>
      </c>
      <c r="M59" s="2">
        <f t="shared" si="12"/>
        <v>18.440000000000001</v>
      </c>
      <c r="N59" s="2">
        <f t="shared" si="12"/>
        <v>18.440000000000001</v>
      </c>
      <c r="O59" s="2">
        <f t="shared" si="13"/>
        <v>18.440000000000001</v>
      </c>
      <c r="P59" s="2">
        <f t="shared" si="13"/>
        <v>18.440000000000001</v>
      </c>
      <c r="Q59" s="2">
        <f t="shared" si="13"/>
        <v>18.440000000000001</v>
      </c>
      <c r="R59" s="2">
        <f t="shared" si="13"/>
        <v>18.440000000000001</v>
      </c>
      <c r="S59" s="2">
        <f t="shared" si="13"/>
        <v>18.440000000000001</v>
      </c>
      <c r="T59" s="2">
        <f t="shared" si="13"/>
        <v>17.518000000000001</v>
      </c>
      <c r="U59" s="2">
        <f t="shared" si="13"/>
        <v>21.206</v>
      </c>
      <c r="V59" s="2">
        <f t="shared" si="13"/>
        <v>18.440000000000001</v>
      </c>
      <c r="W59" s="2">
        <f t="shared" si="13"/>
        <v>18.440000000000001</v>
      </c>
      <c r="X59" s="2">
        <f t="shared" si="13"/>
        <v>17.518000000000001</v>
      </c>
    </row>
    <row r="60" spans="1:24" x14ac:dyDescent="0.35">
      <c r="A60" s="79" t="str">
        <f>Rates!A60</f>
        <v>Day Services, 1:9</v>
      </c>
      <c r="B60" t="s">
        <v>402</v>
      </c>
      <c r="C60" s="7">
        <v>18.440000000000001</v>
      </c>
      <c r="D60" s="2">
        <f t="shared" si="0"/>
        <v>17.518000000000001</v>
      </c>
      <c r="E60" s="2">
        <f t="shared" si="12"/>
        <v>17.518000000000001</v>
      </c>
      <c r="F60" s="2">
        <f t="shared" si="12"/>
        <v>21.206</v>
      </c>
      <c r="G60" s="2">
        <f t="shared" si="12"/>
        <v>17.518000000000001</v>
      </c>
      <c r="H60" s="2">
        <f t="shared" si="12"/>
        <v>21.206</v>
      </c>
      <c r="I60" s="2">
        <f t="shared" si="12"/>
        <v>17.518000000000001</v>
      </c>
      <c r="J60" s="2">
        <f t="shared" si="12"/>
        <v>17.518000000000001</v>
      </c>
      <c r="K60" s="2">
        <f t="shared" si="12"/>
        <v>18.440000000000001</v>
      </c>
      <c r="L60" s="2">
        <f t="shared" si="12"/>
        <v>18.440000000000001</v>
      </c>
      <c r="M60" s="2">
        <f t="shared" si="12"/>
        <v>18.440000000000001</v>
      </c>
      <c r="N60" s="2">
        <f t="shared" si="12"/>
        <v>18.440000000000001</v>
      </c>
      <c r="O60" s="2">
        <f t="shared" si="13"/>
        <v>18.440000000000001</v>
      </c>
      <c r="P60" s="2">
        <f t="shared" si="13"/>
        <v>18.440000000000001</v>
      </c>
      <c r="Q60" s="2">
        <f t="shared" si="13"/>
        <v>18.440000000000001</v>
      </c>
      <c r="R60" s="2">
        <f t="shared" si="13"/>
        <v>18.440000000000001</v>
      </c>
      <c r="S60" s="2">
        <f t="shared" si="13"/>
        <v>18.440000000000001</v>
      </c>
      <c r="T60" s="2">
        <f t="shared" si="13"/>
        <v>17.518000000000001</v>
      </c>
      <c r="U60" s="2">
        <f t="shared" si="13"/>
        <v>21.206</v>
      </c>
      <c r="V60" s="2">
        <f t="shared" si="13"/>
        <v>18.440000000000001</v>
      </c>
      <c r="W60" s="2">
        <f t="shared" si="13"/>
        <v>18.440000000000001</v>
      </c>
      <c r="X60" s="2">
        <f t="shared" si="13"/>
        <v>17.518000000000001</v>
      </c>
    </row>
    <row r="61" spans="1:24" x14ac:dyDescent="0.35">
      <c r="A61" s="79" t="str">
        <f>Rates!A61</f>
        <v>Day Services, 1:8</v>
      </c>
      <c r="B61" t="s">
        <v>403</v>
      </c>
      <c r="C61" s="7">
        <v>18.440000000000001</v>
      </c>
      <c r="D61" s="2">
        <f t="shared" si="0"/>
        <v>17.518000000000001</v>
      </c>
      <c r="E61" s="2">
        <f t="shared" si="12"/>
        <v>17.518000000000001</v>
      </c>
      <c r="F61" s="2">
        <f t="shared" si="12"/>
        <v>21.206</v>
      </c>
      <c r="G61" s="2">
        <f t="shared" si="12"/>
        <v>17.518000000000001</v>
      </c>
      <c r="H61" s="2">
        <f t="shared" si="12"/>
        <v>21.206</v>
      </c>
      <c r="I61" s="2">
        <f t="shared" si="12"/>
        <v>17.518000000000001</v>
      </c>
      <c r="J61" s="2">
        <f t="shared" si="12"/>
        <v>17.518000000000001</v>
      </c>
      <c r="K61" s="2">
        <f t="shared" si="12"/>
        <v>18.440000000000001</v>
      </c>
      <c r="L61" s="2">
        <f t="shared" si="12"/>
        <v>18.440000000000001</v>
      </c>
      <c r="M61" s="2">
        <f t="shared" si="12"/>
        <v>18.440000000000001</v>
      </c>
      <c r="N61" s="2">
        <f t="shared" si="12"/>
        <v>18.440000000000001</v>
      </c>
      <c r="O61" s="2">
        <f t="shared" si="13"/>
        <v>18.440000000000001</v>
      </c>
      <c r="P61" s="2">
        <f t="shared" si="13"/>
        <v>18.440000000000001</v>
      </c>
      <c r="Q61" s="2">
        <f t="shared" si="13"/>
        <v>18.440000000000001</v>
      </c>
      <c r="R61" s="2">
        <f t="shared" si="13"/>
        <v>18.440000000000001</v>
      </c>
      <c r="S61" s="2">
        <f t="shared" si="13"/>
        <v>18.440000000000001</v>
      </c>
      <c r="T61" s="2">
        <f t="shared" si="13"/>
        <v>17.518000000000001</v>
      </c>
      <c r="U61" s="2">
        <f t="shared" si="13"/>
        <v>21.206</v>
      </c>
      <c r="V61" s="2">
        <f t="shared" si="13"/>
        <v>18.440000000000001</v>
      </c>
      <c r="W61" s="2">
        <f t="shared" si="13"/>
        <v>18.440000000000001</v>
      </c>
      <c r="X61" s="2">
        <f t="shared" si="13"/>
        <v>17.518000000000001</v>
      </c>
    </row>
    <row r="62" spans="1:24" x14ac:dyDescent="0.35">
      <c r="A62" s="79" t="str">
        <f>Rates!A62</f>
        <v>Day Services, 1:7</v>
      </c>
      <c r="B62" t="s">
        <v>404</v>
      </c>
      <c r="C62" s="7">
        <v>18.440000000000001</v>
      </c>
      <c r="D62" s="2">
        <f t="shared" si="0"/>
        <v>17.518000000000001</v>
      </c>
      <c r="E62" s="2">
        <f t="shared" si="12"/>
        <v>17.518000000000001</v>
      </c>
      <c r="F62" s="2">
        <f t="shared" si="12"/>
        <v>21.206</v>
      </c>
      <c r="G62" s="2">
        <f t="shared" si="12"/>
        <v>17.518000000000001</v>
      </c>
      <c r="H62" s="2">
        <f t="shared" si="12"/>
        <v>21.206</v>
      </c>
      <c r="I62" s="2">
        <f t="shared" si="12"/>
        <v>17.518000000000001</v>
      </c>
      <c r="J62" s="2">
        <f t="shared" si="12"/>
        <v>17.518000000000001</v>
      </c>
      <c r="K62" s="2">
        <f t="shared" si="12"/>
        <v>18.440000000000001</v>
      </c>
      <c r="L62" s="2">
        <f t="shared" si="12"/>
        <v>18.440000000000001</v>
      </c>
      <c r="M62" s="2">
        <f t="shared" si="12"/>
        <v>18.440000000000001</v>
      </c>
      <c r="N62" s="2">
        <f t="shared" si="12"/>
        <v>18.440000000000001</v>
      </c>
      <c r="O62" s="2">
        <f t="shared" si="13"/>
        <v>18.440000000000001</v>
      </c>
      <c r="P62" s="2">
        <f t="shared" si="13"/>
        <v>18.440000000000001</v>
      </c>
      <c r="Q62" s="2">
        <f t="shared" si="13"/>
        <v>18.440000000000001</v>
      </c>
      <c r="R62" s="2">
        <f t="shared" si="13"/>
        <v>18.440000000000001</v>
      </c>
      <c r="S62" s="2">
        <f t="shared" si="13"/>
        <v>18.440000000000001</v>
      </c>
      <c r="T62" s="2">
        <f t="shared" si="13"/>
        <v>17.518000000000001</v>
      </c>
      <c r="U62" s="2">
        <f t="shared" si="13"/>
        <v>21.206</v>
      </c>
      <c r="V62" s="2">
        <f t="shared" si="13"/>
        <v>18.440000000000001</v>
      </c>
      <c r="W62" s="2">
        <f t="shared" si="13"/>
        <v>18.440000000000001</v>
      </c>
      <c r="X62" s="2">
        <f t="shared" si="13"/>
        <v>17.518000000000001</v>
      </c>
    </row>
    <row r="63" spans="1:24" x14ac:dyDescent="0.35">
      <c r="A63" s="79" t="str">
        <f>Rates!A63</f>
        <v>Day Services, 1:6</v>
      </c>
      <c r="B63" t="s">
        <v>405</v>
      </c>
      <c r="C63" s="7">
        <v>18.440000000000001</v>
      </c>
      <c r="D63" s="2">
        <f t="shared" si="0"/>
        <v>17.518000000000001</v>
      </c>
      <c r="E63" s="2">
        <f t="shared" ref="E63:N72" si="14">$C63*E$218</f>
        <v>17.518000000000001</v>
      </c>
      <c r="F63" s="2">
        <f t="shared" si="14"/>
        <v>21.206</v>
      </c>
      <c r="G63" s="2">
        <f t="shared" si="14"/>
        <v>17.518000000000001</v>
      </c>
      <c r="H63" s="2">
        <f t="shared" si="14"/>
        <v>21.206</v>
      </c>
      <c r="I63" s="2">
        <f t="shared" si="14"/>
        <v>17.518000000000001</v>
      </c>
      <c r="J63" s="2">
        <f t="shared" si="14"/>
        <v>17.518000000000001</v>
      </c>
      <c r="K63" s="2">
        <f t="shared" si="14"/>
        <v>18.440000000000001</v>
      </c>
      <c r="L63" s="2">
        <f t="shared" si="14"/>
        <v>18.440000000000001</v>
      </c>
      <c r="M63" s="2">
        <f t="shared" si="14"/>
        <v>18.440000000000001</v>
      </c>
      <c r="N63" s="2">
        <f t="shared" si="14"/>
        <v>18.440000000000001</v>
      </c>
      <c r="O63" s="2">
        <f t="shared" ref="O63:X72" si="15">$C63*O$218</f>
        <v>18.440000000000001</v>
      </c>
      <c r="P63" s="2">
        <f t="shared" si="15"/>
        <v>18.440000000000001</v>
      </c>
      <c r="Q63" s="2">
        <f t="shared" si="15"/>
        <v>18.440000000000001</v>
      </c>
      <c r="R63" s="2">
        <f t="shared" si="15"/>
        <v>18.440000000000001</v>
      </c>
      <c r="S63" s="2">
        <f t="shared" si="15"/>
        <v>18.440000000000001</v>
      </c>
      <c r="T63" s="2">
        <f t="shared" si="15"/>
        <v>17.518000000000001</v>
      </c>
      <c r="U63" s="2">
        <f t="shared" si="15"/>
        <v>21.206</v>
      </c>
      <c r="V63" s="2">
        <f t="shared" si="15"/>
        <v>18.440000000000001</v>
      </c>
      <c r="W63" s="2">
        <f t="shared" si="15"/>
        <v>18.440000000000001</v>
      </c>
      <c r="X63" s="2">
        <f t="shared" si="15"/>
        <v>17.518000000000001</v>
      </c>
    </row>
    <row r="64" spans="1:24" x14ac:dyDescent="0.35">
      <c r="A64" s="79" t="str">
        <f>Rates!A64</f>
        <v>Day Services, 1:5</v>
      </c>
      <c r="B64" t="s">
        <v>406</v>
      </c>
      <c r="C64" s="7">
        <v>18.440000000000001</v>
      </c>
      <c r="D64" s="2">
        <f t="shared" si="0"/>
        <v>17.518000000000001</v>
      </c>
      <c r="E64" s="2">
        <f t="shared" si="14"/>
        <v>17.518000000000001</v>
      </c>
      <c r="F64" s="2">
        <f t="shared" si="14"/>
        <v>21.206</v>
      </c>
      <c r="G64" s="2">
        <f t="shared" si="14"/>
        <v>17.518000000000001</v>
      </c>
      <c r="H64" s="2">
        <f t="shared" si="14"/>
        <v>21.206</v>
      </c>
      <c r="I64" s="2">
        <f t="shared" si="14"/>
        <v>17.518000000000001</v>
      </c>
      <c r="J64" s="2">
        <f t="shared" si="14"/>
        <v>17.518000000000001</v>
      </c>
      <c r="K64" s="2">
        <f t="shared" si="14"/>
        <v>18.440000000000001</v>
      </c>
      <c r="L64" s="2">
        <f t="shared" si="14"/>
        <v>18.440000000000001</v>
      </c>
      <c r="M64" s="2">
        <f t="shared" si="14"/>
        <v>18.440000000000001</v>
      </c>
      <c r="N64" s="2">
        <f t="shared" si="14"/>
        <v>18.440000000000001</v>
      </c>
      <c r="O64" s="2">
        <f t="shared" si="15"/>
        <v>18.440000000000001</v>
      </c>
      <c r="P64" s="2">
        <f t="shared" si="15"/>
        <v>18.440000000000001</v>
      </c>
      <c r="Q64" s="2">
        <f t="shared" si="15"/>
        <v>18.440000000000001</v>
      </c>
      <c r="R64" s="2">
        <f t="shared" si="15"/>
        <v>18.440000000000001</v>
      </c>
      <c r="S64" s="2">
        <f t="shared" si="15"/>
        <v>18.440000000000001</v>
      </c>
      <c r="T64" s="2">
        <f t="shared" si="15"/>
        <v>17.518000000000001</v>
      </c>
      <c r="U64" s="2">
        <f t="shared" si="15"/>
        <v>21.206</v>
      </c>
      <c r="V64" s="2">
        <f t="shared" si="15"/>
        <v>18.440000000000001</v>
      </c>
      <c r="W64" s="2">
        <f t="shared" si="15"/>
        <v>18.440000000000001</v>
      </c>
      <c r="X64" s="2">
        <f t="shared" si="15"/>
        <v>17.518000000000001</v>
      </c>
    </row>
    <row r="65" spans="1:24" x14ac:dyDescent="0.35">
      <c r="A65" s="79" t="str">
        <f>Rates!A65</f>
        <v>Day Services, 1:4</v>
      </c>
      <c r="B65" t="s">
        <v>407</v>
      </c>
      <c r="C65" s="7">
        <v>18.440000000000001</v>
      </c>
      <c r="D65" s="2">
        <f t="shared" si="0"/>
        <v>17.518000000000001</v>
      </c>
      <c r="E65" s="2">
        <f t="shared" si="14"/>
        <v>17.518000000000001</v>
      </c>
      <c r="F65" s="2">
        <f t="shared" si="14"/>
        <v>21.206</v>
      </c>
      <c r="G65" s="2">
        <f t="shared" si="14"/>
        <v>17.518000000000001</v>
      </c>
      <c r="H65" s="2">
        <f t="shared" si="14"/>
        <v>21.206</v>
      </c>
      <c r="I65" s="2">
        <f t="shared" si="14"/>
        <v>17.518000000000001</v>
      </c>
      <c r="J65" s="2">
        <f t="shared" si="14"/>
        <v>17.518000000000001</v>
      </c>
      <c r="K65" s="2">
        <f t="shared" si="14"/>
        <v>18.440000000000001</v>
      </c>
      <c r="L65" s="2">
        <f t="shared" si="14"/>
        <v>18.440000000000001</v>
      </c>
      <c r="M65" s="2">
        <f t="shared" si="14"/>
        <v>18.440000000000001</v>
      </c>
      <c r="N65" s="2">
        <f t="shared" si="14"/>
        <v>18.440000000000001</v>
      </c>
      <c r="O65" s="2">
        <f t="shared" si="15"/>
        <v>18.440000000000001</v>
      </c>
      <c r="P65" s="2">
        <f t="shared" si="15"/>
        <v>18.440000000000001</v>
      </c>
      <c r="Q65" s="2">
        <f t="shared" si="15"/>
        <v>18.440000000000001</v>
      </c>
      <c r="R65" s="2">
        <f t="shared" si="15"/>
        <v>18.440000000000001</v>
      </c>
      <c r="S65" s="2">
        <f t="shared" si="15"/>
        <v>18.440000000000001</v>
      </c>
      <c r="T65" s="2">
        <f t="shared" si="15"/>
        <v>17.518000000000001</v>
      </c>
      <c r="U65" s="2">
        <f t="shared" si="15"/>
        <v>21.206</v>
      </c>
      <c r="V65" s="2">
        <f t="shared" si="15"/>
        <v>18.440000000000001</v>
      </c>
      <c r="W65" s="2">
        <f t="shared" si="15"/>
        <v>18.440000000000001</v>
      </c>
      <c r="X65" s="2">
        <f t="shared" si="15"/>
        <v>17.518000000000001</v>
      </c>
    </row>
    <row r="66" spans="1:24" x14ac:dyDescent="0.35">
      <c r="A66" s="79" t="str">
        <f>Rates!A66</f>
        <v>Day Services, 1:3</v>
      </c>
      <c r="B66" t="s">
        <v>408</v>
      </c>
      <c r="C66" s="7">
        <v>18.440000000000001</v>
      </c>
      <c r="D66" s="2">
        <f t="shared" ref="D66:D129" si="16">$C66*D$218</f>
        <v>17.518000000000001</v>
      </c>
      <c r="E66" s="2">
        <f t="shared" si="14"/>
        <v>17.518000000000001</v>
      </c>
      <c r="F66" s="2">
        <f t="shared" si="14"/>
        <v>21.206</v>
      </c>
      <c r="G66" s="2">
        <f t="shared" si="14"/>
        <v>17.518000000000001</v>
      </c>
      <c r="H66" s="2">
        <f t="shared" si="14"/>
        <v>21.206</v>
      </c>
      <c r="I66" s="2">
        <f t="shared" si="14"/>
        <v>17.518000000000001</v>
      </c>
      <c r="J66" s="2">
        <f t="shared" si="14"/>
        <v>17.518000000000001</v>
      </c>
      <c r="K66" s="2">
        <f t="shared" si="14"/>
        <v>18.440000000000001</v>
      </c>
      <c r="L66" s="2">
        <f t="shared" si="14"/>
        <v>18.440000000000001</v>
      </c>
      <c r="M66" s="2">
        <f t="shared" si="14"/>
        <v>18.440000000000001</v>
      </c>
      <c r="N66" s="2">
        <f t="shared" si="14"/>
        <v>18.440000000000001</v>
      </c>
      <c r="O66" s="2">
        <f t="shared" si="15"/>
        <v>18.440000000000001</v>
      </c>
      <c r="P66" s="2">
        <f t="shared" si="15"/>
        <v>18.440000000000001</v>
      </c>
      <c r="Q66" s="2">
        <f t="shared" si="15"/>
        <v>18.440000000000001</v>
      </c>
      <c r="R66" s="2">
        <f t="shared" si="15"/>
        <v>18.440000000000001</v>
      </c>
      <c r="S66" s="2">
        <f t="shared" si="15"/>
        <v>18.440000000000001</v>
      </c>
      <c r="T66" s="2">
        <f t="shared" si="15"/>
        <v>17.518000000000001</v>
      </c>
      <c r="U66" s="2">
        <f t="shared" si="15"/>
        <v>21.206</v>
      </c>
      <c r="V66" s="2">
        <f t="shared" si="15"/>
        <v>18.440000000000001</v>
      </c>
      <c r="W66" s="2">
        <f t="shared" si="15"/>
        <v>18.440000000000001</v>
      </c>
      <c r="X66" s="2">
        <f t="shared" si="15"/>
        <v>17.518000000000001</v>
      </c>
    </row>
    <row r="67" spans="1:24" x14ac:dyDescent="0.35">
      <c r="A67" s="79" t="str">
        <f>Rates!A67</f>
        <v>Day Services, 1:2</v>
      </c>
      <c r="B67" t="s">
        <v>409</v>
      </c>
      <c r="C67" s="7">
        <v>18.440000000000001</v>
      </c>
      <c r="D67" s="2">
        <f t="shared" si="16"/>
        <v>17.518000000000001</v>
      </c>
      <c r="E67" s="2">
        <f t="shared" si="14"/>
        <v>17.518000000000001</v>
      </c>
      <c r="F67" s="2">
        <f t="shared" si="14"/>
        <v>21.206</v>
      </c>
      <c r="G67" s="2">
        <f t="shared" si="14"/>
        <v>17.518000000000001</v>
      </c>
      <c r="H67" s="2">
        <f t="shared" si="14"/>
        <v>21.206</v>
      </c>
      <c r="I67" s="2">
        <f t="shared" si="14"/>
        <v>17.518000000000001</v>
      </c>
      <c r="J67" s="2">
        <f t="shared" si="14"/>
        <v>17.518000000000001</v>
      </c>
      <c r="K67" s="2">
        <f t="shared" si="14"/>
        <v>18.440000000000001</v>
      </c>
      <c r="L67" s="2">
        <f t="shared" si="14"/>
        <v>18.440000000000001</v>
      </c>
      <c r="M67" s="2">
        <f t="shared" si="14"/>
        <v>18.440000000000001</v>
      </c>
      <c r="N67" s="2">
        <f t="shared" si="14"/>
        <v>18.440000000000001</v>
      </c>
      <c r="O67" s="2">
        <f t="shared" si="15"/>
        <v>18.440000000000001</v>
      </c>
      <c r="P67" s="2">
        <f t="shared" si="15"/>
        <v>18.440000000000001</v>
      </c>
      <c r="Q67" s="2">
        <f t="shared" si="15"/>
        <v>18.440000000000001</v>
      </c>
      <c r="R67" s="2">
        <f t="shared" si="15"/>
        <v>18.440000000000001</v>
      </c>
      <c r="S67" s="2">
        <f t="shared" si="15"/>
        <v>18.440000000000001</v>
      </c>
      <c r="T67" s="2">
        <f t="shared" si="15"/>
        <v>17.518000000000001</v>
      </c>
      <c r="U67" s="2">
        <f t="shared" si="15"/>
        <v>21.206</v>
      </c>
      <c r="V67" s="2">
        <f t="shared" si="15"/>
        <v>18.440000000000001</v>
      </c>
      <c r="W67" s="2">
        <f t="shared" si="15"/>
        <v>18.440000000000001</v>
      </c>
      <c r="X67" s="2">
        <f t="shared" si="15"/>
        <v>17.518000000000001</v>
      </c>
    </row>
    <row r="68" spans="1:24" x14ac:dyDescent="0.35">
      <c r="A68" s="79" t="str">
        <f>Rates!A68</f>
        <v>Behavioral Day Services, 1:3</v>
      </c>
      <c r="B68" t="s">
        <v>410</v>
      </c>
      <c r="C68" s="7">
        <v>21.46</v>
      </c>
      <c r="D68" s="2">
        <f t="shared" si="16"/>
        <v>20.387</v>
      </c>
      <c r="E68" s="2">
        <f t="shared" si="14"/>
        <v>20.387</v>
      </c>
      <c r="F68" s="2">
        <f t="shared" si="14"/>
        <v>24.678999999999998</v>
      </c>
      <c r="G68" s="2">
        <f t="shared" si="14"/>
        <v>20.387</v>
      </c>
      <c r="H68" s="2">
        <f t="shared" si="14"/>
        <v>24.678999999999998</v>
      </c>
      <c r="I68" s="2">
        <f t="shared" si="14"/>
        <v>20.387</v>
      </c>
      <c r="J68" s="2">
        <f t="shared" si="14"/>
        <v>20.387</v>
      </c>
      <c r="K68" s="2">
        <f t="shared" si="14"/>
        <v>21.46</v>
      </c>
      <c r="L68" s="2">
        <f t="shared" si="14"/>
        <v>21.46</v>
      </c>
      <c r="M68" s="2">
        <f t="shared" si="14"/>
        <v>21.46</v>
      </c>
      <c r="N68" s="2">
        <f t="shared" si="14"/>
        <v>21.46</v>
      </c>
      <c r="O68" s="2">
        <f t="shared" si="15"/>
        <v>21.46</v>
      </c>
      <c r="P68" s="2">
        <f t="shared" si="15"/>
        <v>21.46</v>
      </c>
      <c r="Q68" s="2">
        <f t="shared" si="15"/>
        <v>21.46</v>
      </c>
      <c r="R68" s="2">
        <f t="shared" si="15"/>
        <v>21.46</v>
      </c>
      <c r="S68" s="2">
        <f t="shared" si="15"/>
        <v>21.46</v>
      </c>
      <c r="T68" s="2">
        <f t="shared" si="15"/>
        <v>20.387</v>
      </c>
      <c r="U68" s="2">
        <f t="shared" si="15"/>
        <v>24.678999999999998</v>
      </c>
      <c r="V68" s="2">
        <f t="shared" si="15"/>
        <v>21.46</v>
      </c>
      <c r="W68" s="2">
        <f t="shared" si="15"/>
        <v>21.46</v>
      </c>
      <c r="X68" s="2">
        <f t="shared" si="15"/>
        <v>20.387</v>
      </c>
    </row>
    <row r="69" spans="1:24" x14ac:dyDescent="0.35">
      <c r="A69" s="79" t="str">
        <f>Rates!A69</f>
        <v>Behavioral Day Services, 1:2</v>
      </c>
      <c r="B69" t="s">
        <v>411</v>
      </c>
      <c r="C69" s="7">
        <v>21.46</v>
      </c>
      <c r="D69" s="2">
        <f t="shared" si="16"/>
        <v>20.387</v>
      </c>
      <c r="E69" s="2">
        <f t="shared" si="14"/>
        <v>20.387</v>
      </c>
      <c r="F69" s="2">
        <f t="shared" si="14"/>
        <v>24.678999999999998</v>
      </c>
      <c r="G69" s="2">
        <f t="shared" si="14"/>
        <v>20.387</v>
      </c>
      <c r="H69" s="2">
        <f t="shared" si="14"/>
        <v>24.678999999999998</v>
      </c>
      <c r="I69" s="2">
        <f t="shared" si="14"/>
        <v>20.387</v>
      </c>
      <c r="J69" s="2">
        <f t="shared" si="14"/>
        <v>20.387</v>
      </c>
      <c r="K69" s="2">
        <f t="shared" si="14"/>
        <v>21.46</v>
      </c>
      <c r="L69" s="2">
        <f t="shared" si="14"/>
        <v>21.46</v>
      </c>
      <c r="M69" s="2">
        <f t="shared" si="14"/>
        <v>21.46</v>
      </c>
      <c r="N69" s="2">
        <f t="shared" si="14"/>
        <v>21.46</v>
      </c>
      <c r="O69" s="2">
        <f t="shared" si="15"/>
        <v>21.46</v>
      </c>
      <c r="P69" s="2">
        <f t="shared" si="15"/>
        <v>21.46</v>
      </c>
      <c r="Q69" s="2">
        <f t="shared" si="15"/>
        <v>21.46</v>
      </c>
      <c r="R69" s="2">
        <f t="shared" si="15"/>
        <v>21.46</v>
      </c>
      <c r="S69" s="2">
        <f t="shared" si="15"/>
        <v>21.46</v>
      </c>
      <c r="T69" s="2">
        <f t="shared" si="15"/>
        <v>20.387</v>
      </c>
      <c r="U69" s="2">
        <f t="shared" si="15"/>
        <v>24.678999999999998</v>
      </c>
      <c r="V69" s="2">
        <f t="shared" si="15"/>
        <v>21.46</v>
      </c>
      <c r="W69" s="2">
        <f t="shared" si="15"/>
        <v>21.46</v>
      </c>
      <c r="X69" s="2">
        <f t="shared" si="15"/>
        <v>20.387</v>
      </c>
    </row>
    <row r="70" spans="1:24" x14ac:dyDescent="0.35">
      <c r="A70" s="79" t="str">
        <f>Rates!A70</f>
        <v>Medical Day Services, 1:3</v>
      </c>
      <c r="B70" t="s">
        <v>412</v>
      </c>
      <c r="C70" s="7">
        <v>20.52</v>
      </c>
      <c r="D70" s="2">
        <f t="shared" si="16"/>
        <v>19.494</v>
      </c>
      <c r="E70" s="2">
        <f t="shared" si="14"/>
        <v>19.494</v>
      </c>
      <c r="F70" s="2">
        <f t="shared" si="14"/>
        <v>23.597999999999999</v>
      </c>
      <c r="G70" s="2">
        <f t="shared" si="14"/>
        <v>19.494</v>
      </c>
      <c r="H70" s="2">
        <f t="shared" si="14"/>
        <v>23.597999999999999</v>
      </c>
      <c r="I70" s="2">
        <f t="shared" si="14"/>
        <v>19.494</v>
      </c>
      <c r="J70" s="2">
        <f t="shared" si="14"/>
        <v>19.494</v>
      </c>
      <c r="K70" s="2">
        <f t="shared" si="14"/>
        <v>20.52</v>
      </c>
      <c r="L70" s="2">
        <f t="shared" si="14"/>
        <v>20.52</v>
      </c>
      <c r="M70" s="2">
        <f t="shared" si="14"/>
        <v>20.52</v>
      </c>
      <c r="N70" s="2">
        <f t="shared" si="14"/>
        <v>20.52</v>
      </c>
      <c r="O70" s="2">
        <f t="shared" si="15"/>
        <v>20.52</v>
      </c>
      <c r="P70" s="2">
        <f t="shared" si="15"/>
        <v>20.52</v>
      </c>
      <c r="Q70" s="2">
        <f t="shared" si="15"/>
        <v>20.52</v>
      </c>
      <c r="R70" s="2">
        <f t="shared" si="15"/>
        <v>20.52</v>
      </c>
      <c r="S70" s="2">
        <f t="shared" si="15"/>
        <v>20.52</v>
      </c>
      <c r="T70" s="2">
        <f t="shared" si="15"/>
        <v>19.494</v>
      </c>
      <c r="U70" s="2">
        <f t="shared" si="15"/>
        <v>23.597999999999999</v>
      </c>
      <c r="V70" s="2">
        <f t="shared" si="15"/>
        <v>20.52</v>
      </c>
      <c r="W70" s="2">
        <f t="shared" si="15"/>
        <v>20.52</v>
      </c>
      <c r="X70" s="2">
        <f t="shared" si="15"/>
        <v>19.494</v>
      </c>
    </row>
    <row r="71" spans="1:24" x14ac:dyDescent="0.35">
      <c r="A71" s="79" t="str">
        <f>Rates!A71</f>
        <v>Medical Day Services, 1:2</v>
      </c>
      <c r="B71" t="s">
        <v>413</v>
      </c>
      <c r="C71" s="7">
        <v>20.52</v>
      </c>
      <c r="D71" s="2">
        <f t="shared" si="16"/>
        <v>19.494</v>
      </c>
      <c r="E71" s="2">
        <f t="shared" si="14"/>
        <v>19.494</v>
      </c>
      <c r="F71" s="2">
        <f t="shared" si="14"/>
        <v>23.597999999999999</v>
      </c>
      <c r="G71" s="2">
        <f t="shared" si="14"/>
        <v>19.494</v>
      </c>
      <c r="H71" s="2">
        <f t="shared" si="14"/>
        <v>23.597999999999999</v>
      </c>
      <c r="I71" s="2">
        <f t="shared" si="14"/>
        <v>19.494</v>
      </c>
      <c r="J71" s="2">
        <f t="shared" si="14"/>
        <v>19.494</v>
      </c>
      <c r="K71" s="2">
        <f t="shared" si="14"/>
        <v>20.52</v>
      </c>
      <c r="L71" s="2">
        <f t="shared" si="14"/>
        <v>20.52</v>
      </c>
      <c r="M71" s="2">
        <f t="shared" si="14"/>
        <v>20.52</v>
      </c>
      <c r="N71" s="2">
        <f t="shared" si="14"/>
        <v>20.52</v>
      </c>
      <c r="O71" s="2">
        <f t="shared" si="15"/>
        <v>20.52</v>
      </c>
      <c r="P71" s="2">
        <f t="shared" si="15"/>
        <v>20.52</v>
      </c>
      <c r="Q71" s="2">
        <f t="shared" si="15"/>
        <v>20.52</v>
      </c>
      <c r="R71" s="2">
        <f t="shared" si="15"/>
        <v>20.52</v>
      </c>
      <c r="S71" s="2">
        <f t="shared" si="15"/>
        <v>20.52</v>
      </c>
      <c r="T71" s="2">
        <f t="shared" si="15"/>
        <v>19.494</v>
      </c>
      <c r="U71" s="2">
        <f t="shared" si="15"/>
        <v>23.597999999999999</v>
      </c>
      <c r="V71" s="2">
        <f t="shared" si="15"/>
        <v>20.52</v>
      </c>
      <c r="W71" s="2">
        <f t="shared" si="15"/>
        <v>20.52</v>
      </c>
      <c r="X71" s="2">
        <f t="shared" si="15"/>
        <v>19.494</v>
      </c>
    </row>
    <row r="72" spans="1:24" x14ac:dyDescent="0.35">
      <c r="A72" s="79" t="str">
        <f>Rates!A72</f>
        <v>In-home/Mobile Day Program, 1:3</v>
      </c>
      <c r="B72" t="s">
        <v>414</v>
      </c>
      <c r="C72" s="7">
        <v>18.2</v>
      </c>
      <c r="D72" s="2">
        <f t="shared" si="16"/>
        <v>17.29</v>
      </c>
      <c r="E72" s="2">
        <f t="shared" si="14"/>
        <v>17.29</v>
      </c>
      <c r="F72" s="2">
        <f t="shared" si="14"/>
        <v>20.929999999999996</v>
      </c>
      <c r="G72" s="2">
        <f t="shared" si="14"/>
        <v>17.29</v>
      </c>
      <c r="H72" s="2">
        <f t="shared" si="14"/>
        <v>20.929999999999996</v>
      </c>
      <c r="I72" s="2">
        <f t="shared" si="14"/>
        <v>17.29</v>
      </c>
      <c r="J72" s="2">
        <f t="shared" si="14"/>
        <v>17.29</v>
      </c>
      <c r="K72" s="2">
        <f t="shared" si="14"/>
        <v>18.2</v>
      </c>
      <c r="L72" s="2">
        <f t="shared" si="14"/>
        <v>18.2</v>
      </c>
      <c r="M72" s="2">
        <f t="shared" si="14"/>
        <v>18.2</v>
      </c>
      <c r="N72" s="2">
        <f t="shared" si="14"/>
        <v>18.2</v>
      </c>
      <c r="O72" s="2">
        <f t="shared" si="15"/>
        <v>18.2</v>
      </c>
      <c r="P72" s="2">
        <f t="shared" si="15"/>
        <v>18.2</v>
      </c>
      <c r="Q72" s="2">
        <f t="shared" si="15"/>
        <v>18.2</v>
      </c>
      <c r="R72" s="2">
        <f t="shared" si="15"/>
        <v>18.2</v>
      </c>
      <c r="S72" s="2">
        <f t="shared" si="15"/>
        <v>18.2</v>
      </c>
      <c r="T72" s="2">
        <f t="shared" si="15"/>
        <v>17.29</v>
      </c>
      <c r="U72" s="2">
        <f t="shared" si="15"/>
        <v>20.929999999999996</v>
      </c>
      <c r="V72" s="2">
        <f t="shared" si="15"/>
        <v>18.2</v>
      </c>
      <c r="W72" s="2">
        <f t="shared" si="15"/>
        <v>18.2</v>
      </c>
      <c r="X72" s="2">
        <f t="shared" si="15"/>
        <v>17.29</v>
      </c>
    </row>
    <row r="73" spans="1:24" x14ac:dyDescent="0.35">
      <c r="A73" s="79" t="str">
        <f>Rates!A73</f>
        <v>In-home/Mobile Day Program, 1:2</v>
      </c>
      <c r="B73" t="s">
        <v>415</v>
      </c>
      <c r="C73" s="7">
        <v>18.2</v>
      </c>
      <c r="D73" s="2">
        <f t="shared" si="16"/>
        <v>17.29</v>
      </c>
      <c r="E73" s="2">
        <f t="shared" ref="E73:N82" si="17">$C73*E$218</f>
        <v>17.29</v>
      </c>
      <c r="F73" s="2">
        <f t="shared" si="17"/>
        <v>20.929999999999996</v>
      </c>
      <c r="G73" s="2">
        <f t="shared" si="17"/>
        <v>17.29</v>
      </c>
      <c r="H73" s="2">
        <f t="shared" si="17"/>
        <v>20.929999999999996</v>
      </c>
      <c r="I73" s="2">
        <f t="shared" si="17"/>
        <v>17.29</v>
      </c>
      <c r="J73" s="2">
        <f t="shared" si="17"/>
        <v>17.29</v>
      </c>
      <c r="K73" s="2">
        <f t="shared" si="17"/>
        <v>18.2</v>
      </c>
      <c r="L73" s="2">
        <f t="shared" si="17"/>
        <v>18.2</v>
      </c>
      <c r="M73" s="2">
        <f t="shared" si="17"/>
        <v>18.2</v>
      </c>
      <c r="N73" s="2">
        <f t="shared" si="17"/>
        <v>18.2</v>
      </c>
      <c r="O73" s="2">
        <f t="shared" ref="O73:X82" si="18">$C73*O$218</f>
        <v>18.2</v>
      </c>
      <c r="P73" s="2">
        <f t="shared" si="18"/>
        <v>18.2</v>
      </c>
      <c r="Q73" s="2">
        <f t="shared" si="18"/>
        <v>18.2</v>
      </c>
      <c r="R73" s="2">
        <f t="shared" si="18"/>
        <v>18.2</v>
      </c>
      <c r="S73" s="2">
        <f t="shared" si="18"/>
        <v>18.2</v>
      </c>
      <c r="T73" s="2">
        <f t="shared" si="18"/>
        <v>17.29</v>
      </c>
      <c r="U73" s="2">
        <f t="shared" si="18"/>
        <v>20.929999999999996</v>
      </c>
      <c r="V73" s="2">
        <f t="shared" si="18"/>
        <v>18.2</v>
      </c>
      <c r="W73" s="2">
        <f t="shared" si="18"/>
        <v>18.2</v>
      </c>
      <c r="X73" s="2">
        <f t="shared" si="18"/>
        <v>17.29</v>
      </c>
    </row>
    <row r="74" spans="1:24" x14ac:dyDescent="0.35">
      <c r="A74" s="79" t="str">
        <f>Rates!A74</f>
        <v>In-home/Mobile Day Program, 1:1</v>
      </c>
      <c r="B74" t="s">
        <v>416</v>
      </c>
      <c r="C74" s="7">
        <v>18.2</v>
      </c>
      <c r="D74" s="2">
        <f t="shared" si="16"/>
        <v>17.29</v>
      </c>
      <c r="E74" s="2">
        <f t="shared" si="17"/>
        <v>17.29</v>
      </c>
      <c r="F74" s="2">
        <f t="shared" si="17"/>
        <v>20.929999999999996</v>
      </c>
      <c r="G74" s="2">
        <f t="shared" si="17"/>
        <v>17.29</v>
      </c>
      <c r="H74" s="2">
        <f t="shared" si="17"/>
        <v>20.929999999999996</v>
      </c>
      <c r="I74" s="2">
        <f t="shared" si="17"/>
        <v>17.29</v>
      </c>
      <c r="J74" s="2">
        <f t="shared" si="17"/>
        <v>17.29</v>
      </c>
      <c r="K74" s="2">
        <f t="shared" si="17"/>
        <v>18.2</v>
      </c>
      <c r="L74" s="2">
        <f t="shared" si="17"/>
        <v>18.2</v>
      </c>
      <c r="M74" s="2">
        <f t="shared" si="17"/>
        <v>18.2</v>
      </c>
      <c r="N74" s="2">
        <f t="shared" si="17"/>
        <v>18.2</v>
      </c>
      <c r="O74" s="2">
        <f t="shared" si="18"/>
        <v>18.2</v>
      </c>
      <c r="P74" s="2">
        <f t="shared" si="18"/>
        <v>18.2</v>
      </c>
      <c r="Q74" s="2">
        <f t="shared" si="18"/>
        <v>18.2</v>
      </c>
      <c r="R74" s="2">
        <f t="shared" si="18"/>
        <v>18.2</v>
      </c>
      <c r="S74" s="2">
        <f t="shared" si="18"/>
        <v>18.2</v>
      </c>
      <c r="T74" s="2">
        <f t="shared" si="18"/>
        <v>17.29</v>
      </c>
      <c r="U74" s="2">
        <f t="shared" si="18"/>
        <v>20.929999999999996</v>
      </c>
      <c r="V74" s="2">
        <f t="shared" si="18"/>
        <v>18.2</v>
      </c>
      <c r="W74" s="2">
        <f t="shared" si="18"/>
        <v>18.2</v>
      </c>
      <c r="X74" s="2">
        <f t="shared" si="18"/>
        <v>17.29</v>
      </c>
    </row>
    <row r="75" spans="1:24" x14ac:dyDescent="0.35">
      <c r="A75" s="79" t="str">
        <f>Rates!A75</f>
        <v>Participant-Directed Community-Based Training, 1:3</v>
      </c>
      <c r="B75" t="s">
        <v>417</v>
      </c>
      <c r="C75" s="7">
        <v>18.2</v>
      </c>
      <c r="D75" s="2">
        <f t="shared" si="16"/>
        <v>17.29</v>
      </c>
      <c r="E75" s="2">
        <f t="shared" si="17"/>
        <v>17.29</v>
      </c>
      <c r="F75" s="2">
        <f t="shared" si="17"/>
        <v>20.929999999999996</v>
      </c>
      <c r="G75" s="2">
        <f t="shared" si="17"/>
        <v>17.29</v>
      </c>
      <c r="H75" s="2">
        <f t="shared" si="17"/>
        <v>20.929999999999996</v>
      </c>
      <c r="I75" s="2">
        <f t="shared" si="17"/>
        <v>17.29</v>
      </c>
      <c r="J75" s="2">
        <f t="shared" si="17"/>
        <v>17.29</v>
      </c>
      <c r="K75" s="2">
        <f t="shared" si="17"/>
        <v>18.2</v>
      </c>
      <c r="L75" s="2">
        <f t="shared" si="17"/>
        <v>18.2</v>
      </c>
      <c r="M75" s="2">
        <f t="shared" si="17"/>
        <v>18.2</v>
      </c>
      <c r="N75" s="2">
        <f t="shared" si="17"/>
        <v>18.2</v>
      </c>
      <c r="O75" s="2">
        <f t="shared" si="18"/>
        <v>18.2</v>
      </c>
      <c r="P75" s="2">
        <f t="shared" si="18"/>
        <v>18.2</v>
      </c>
      <c r="Q75" s="2">
        <f t="shared" si="18"/>
        <v>18.2</v>
      </c>
      <c r="R75" s="2">
        <f t="shared" si="18"/>
        <v>18.2</v>
      </c>
      <c r="S75" s="2">
        <f t="shared" si="18"/>
        <v>18.2</v>
      </c>
      <c r="T75" s="2">
        <f t="shared" si="18"/>
        <v>17.29</v>
      </c>
      <c r="U75" s="2">
        <f t="shared" si="18"/>
        <v>20.929999999999996</v>
      </c>
      <c r="V75" s="2">
        <f t="shared" si="18"/>
        <v>18.2</v>
      </c>
      <c r="W75" s="2">
        <f t="shared" si="18"/>
        <v>18.2</v>
      </c>
      <c r="X75" s="2">
        <f t="shared" si="18"/>
        <v>17.29</v>
      </c>
    </row>
    <row r="76" spans="1:24" x14ac:dyDescent="0.35">
      <c r="A76" s="79" t="str">
        <f>Rates!A76</f>
        <v>Participant-Directed Community-Based Training, 1:2</v>
      </c>
      <c r="B76" t="s">
        <v>418</v>
      </c>
      <c r="C76" s="7">
        <v>18.2</v>
      </c>
      <c r="D76" s="2">
        <f t="shared" si="16"/>
        <v>17.29</v>
      </c>
      <c r="E76" s="2">
        <f t="shared" si="17"/>
        <v>17.29</v>
      </c>
      <c r="F76" s="2">
        <f t="shared" si="17"/>
        <v>20.929999999999996</v>
      </c>
      <c r="G76" s="2">
        <f t="shared" si="17"/>
        <v>17.29</v>
      </c>
      <c r="H76" s="2">
        <f t="shared" si="17"/>
        <v>20.929999999999996</v>
      </c>
      <c r="I76" s="2">
        <f t="shared" si="17"/>
        <v>17.29</v>
      </c>
      <c r="J76" s="2">
        <f t="shared" si="17"/>
        <v>17.29</v>
      </c>
      <c r="K76" s="2">
        <f t="shared" si="17"/>
        <v>18.2</v>
      </c>
      <c r="L76" s="2">
        <f t="shared" si="17"/>
        <v>18.2</v>
      </c>
      <c r="M76" s="2">
        <f t="shared" si="17"/>
        <v>18.2</v>
      </c>
      <c r="N76" s="2">
        <f t="shared" si="17"/>
        <v>18.2</v>
      </c>
      <c r="O76" s="2">
        <f t="shared" si="18"/>
        <v>18.2</v>
      </c>
      <c r="P76" s="2">
        <f t="shared" si="18"/>
        <v>18.2</v>
      </c>
      <c r="Q76" s="2">
        <f t="shared" si="18"/>
        <v>18.2</v>
      </c>
      <c r="R76" s="2">
        <f t="shared" si="18"/>
        <v>18.2</v>
      </c>
      <c r="S76" s="2">
        <f t="shared" si="18"/>
        <v>18.2</v>
      </c>
      <c r="T76" s="2">
        <f t="shared" si="18"/>
        <v>17.29</v>
      </c>
      <c r="U76" s="2">
        <f t="shared" si="18"/>
        <v>20.929999999999996</v>
      </c>
      <c r="V76" s="2">
        <f t="shared" si="18"/>
        <v>18.2</v>
      </c>
      <c r="W76" s="2">
        <f t="shared" si="18"/>
        <v>18.2</v>
      </c>
      <c r="X76" s="2">
        <f t="shared" si="18"/>
        <v>17.29</v>
      </c>
    </row>
    <row r="77" spans="1:24" x14ac:dyDescent="0.35">
      <c r="A77" s="79" t="str">
        <f>Rates!A77</f>
        <v>Participant-Directed Community-Based Training, 1:1</v>
      </c>
      <c r="B77" t="s">
        <v>419</v>
      </c>
      <c r="C77" s="7">
        <v>18.2</v>
      </c>
      <c r="D77" s="2">
        <f t="shared" si="16"/>
        <v>17.29</v>
      </c>
      <c r="E77" s="2">
        <f t="shared" si="17"/>
        <v>17.29</v>
      </c>
      <c r="F77" s="2">
        <f t="shared" si="17"/>
        <v>20.929999999999996</v>
      </c>
      <c r="G77" s="2">
        <f t="shared" si="17"/>
        <v>17.29</v>
      </c>
      <c r="H77" s="2">
        <f t="shared" si="17"/>
        <v>20.929999999999996</v>
      </c>
      <c r="I77" s="2">
        <f t="shared" si="17"/>
        <v>17.29</v>
      </c>
      <c r="J77" s="2">
        <f t="shared" si="17"/>
        <v>17.29</v>
      </c>
      <c r="K77" s="2">
        <f t="shared" si="17"/>
        <v>18.2</v>
      </c>
      <c r="L77" s="2">
        <f t="shared" si="17"/>
        <v>18.2</v>
      </c>
      <c r="M77" s="2">
        <f t="shared" si="17"/>
        <v>18.2</v>
      </c>
      <c r="N77" s="2">
        <f t="shared" si="17"/>
        <v>18.2</v>
      </c>
      <c r="O77" s="2">
        <f t="shared" si="18"/>
        <v>18.2</v>
      </c>
      <c r="P77" s="2">
        <f t="shared" si="18"/>
        <v>18.2</v>
      </c>
      <c r="Q77" s="2">
        <f t="shared" si="18"/>
        <v>18.2</v>
      </c>
      <c r="R77" s="2">
        <f t="shared" si="18"/>
        <v>18.2</v>
      </c>
      <c r="S77" s="2">
        <f t="shared" si="18"/>
        <v>18.2</v>
      </c>
      <c r="T77" s="2">
        <f t="shared" si="18"/>
        <v>17.29</v>
      </c>
      <c r="U77" s="2">
        <f t="shared" si="18"/>
        <v>20.929999999999996</v>
      </c>
      <c r="V77" s="2">
        <f t="shared" si="18"/>
        <v>18.2</v>
      </c>
      <c r="W77" s="2">
        <f t="shared" si="18"/>
        <v>18.2</v>
      </c>
      <c r="X77" s="2">
        <f t="shared" si="18"/>
        <v>17.29</v>
      </c>
    </row>
    <row r="78" spans="1:24" x14ac:dyDescent="0.35">
      <c r="A78" s="79" t="str">
        <f>Rates!A78</f>
        <v>Participant-Directed Community-Based Training, OT Rate, 1:3</v>
      </c>
      <c r="B78" t="s">
        <v>420</v>
      </c>
      <c r="C78" s="7">
        <v>27.299999999999997</v>
      </c>
      <c r="D78" s="2">
        <f t="shared" si="16"/>
        <v>25.934999999999995</v>
      </c>
      <c r="E78" s="2">
        <f t="shared" si="17"/>
        <v>25.934999999999995</v>
      </c>
      <c r="F78" s="2">
        <f t="shared" si="17"/>
        <v>31.394999999999996</v>
      </c>
      <c r="G78" s="2">
        <f t="shared" si="17"/>
        <v>25.934999999999995</v>
      </c>
      <c r="H78" s="2">
        <f t="shared" si="17"/>
        <v>31.394999999999996</v>
      </c>
      <c r="I78" s="2">
        <f t="shared" si="17"/>
        <v>25.934999999999995</v>
      </c>
      <c r="J78" s="2">
        <f t="shared" si="17"/>
        <v>25.934999999999995</v>
      </c>
      <c r="K78" s="2">
        <f t="shared" si="17"/>
        <v>27.299999999999997</v>
      </c>
      <c r="L78" s="2">
        <f t="shared" si="17"/>
        <v>27.299999999999997</v>
      </c>
      <c r="M78" s="2">
        <f t="shared" si="17"/>
        <v>27.299999999999997</v>
      </c>
      <c r="N78" s="2">
        <f t="shared" si="17"/>
        <v>27.299999999999997</v>
      </c>
      <c r="O78" s="2">
        <f t="shared" si="18"/>
        <v>27.299999999999997</v>
      </c>
      <c r="P78" s="2">
        <f t="shared" si="18"/>
        <v>27.299999999999997</v>
      </c>
      <c r="Q78" s="2">
        <f t="shared" si="18"/>
        <v>27.299999999999997</v>
      </c>
      <c r="R78" s="2">
        <f t="shared" si="18"/>
        <v>27.299999999999997</v>
      </c>
      <c r="S78" s="2">
        <f t="shared" si="18"/>
        <v>27.299999999999997</v>
      </c>
      <c r="T78" s="2">
        <f t="shared" si="18"/>
        <v>25.934999999999995</v>
      </c>
      <c r="U78" s="2">
        <f t="shared" si="18"/>
        <v>31.394999999999996</v>
      </c>
      <c r="V78" s="2">
        <f t="shared" si="18"/>
        <v>27.299999999999997</v>
      </c>
      <c r="W78" s="2">
        <f t="shared" si="18"/>
        <v>27.299999999999997</v>
      </c>
      <c r="X78" s="2">
        <f t="shared" si="18"/>
        <v>25.934999999999995</v>
      </c>
    </row>
    <row r="79" spans="1:24" x14ac:dyDescent="0.35">
      <c r="A79" s="79" t="str">
        <f>Rates!A79</f>
        <v>Participant-Directed Community-Based Training, OT Rate, 1:2</v>
      </c>
      <c r="B79" t="s">
        <v>421</v>
      </c>
      <c r="C79" s="7">
        <v>27.299999999999997</v>
      </c>
      <c r="D79" s="2">
        <f t="shared" si="16"/>
        <v>25.934999999999995</v>
      </c>
      <c r="E79" s="2">
        <f t="shared" si="17"/>
        <v>25.934999999999995</v>
      </c>
      <c r="F79" s="2">
        <f t="shared" si="17"/>
        <v>31.394999999999996</v>
      </c>
      <c r="G79" s="2">
        <f t="shared" si="17"/>
        <v>25.934999999999995</v>
      </c>
      <c r="H79" s="2">
        <f t="shared" si="17"/>
        <v>31.394999999999996</v>
      </c>
      <c r="I79" s="2">
        <f t="shared" si="17"/>
        <v>25.934999999999995</v>
      </c>
      <c r="J79" s="2">
        <f t="shared" si="17"/>
        <v>25.934999999999995</v>
      </c>
      <c r="K79" s="2">
        <f t="shared" si="17"/>
        <v>27.299999999999997</v>
      </c>
      <c r="L79" s="2">
        <f t="shared" si="17"/>
        <v>27.299999999999997</v>
      </c>
      <c r="M79" s="2">
        <f t="shared" si="17"/>
        <v>27.299999999999997</v>
      </c>
      <c r="N79" s="2">
        <f t="shared" si="17"/>
        <v>27.299999999999997</v>
      </c>
      <c r="O79" s="2">
        <f t="shared" si="18"/>
        <v>27.299999999999997</v>
      </c>
      <c r="P79" s="2">
        <f t="shared" si="18"/>
        <v>27.299999999999997</v>
      </c>
      <c r="Q79" s="2">
        <f t="shared" si="18"/>
        <v>27.299999999999997</v>
      </c>
      <c r="R79" s="2">
        <f t="shared" si="18"/>
        <v>27.299999999999997</v>
      </c>
      <c r="S79" s="2">
        <f t="shared" si="18"/>
        <v>27.299999999999997</v>
      </c>
      <c r="T79" s="2">
        <f t="shared" si="18"/>
        <v>25.934999999999995</v>
      </c>
      <c r="U79" s="2">
        <f t="shared" si="18"/>
        <v>31.394999999999996</v>
      </c>
      <c r="V79" s="2">
        <f t="shared" si="18"/>
        <v>27.299999999999997</v>
      </c>
      <c r="W79" s="2">
        <f t="shared" si="18"/>
        <v>27.299999999999997</v>
      </c>
      <c r="X79" s="2">
        <f t="shared" si="18"/>
        <v>25.934999999999995</v>
      </c>
    </row>
    <row r="80" spans="1:24" x14ac:dyDescent="0.35">
      <c r="A80" s="79" t="str">
        <f>Rates!A80</f>
        <v>Participant-Directed Community-Based Training, OT Rate, 1:1</v>
      </c>
      <c r="B80" t="s">
        <v>422</v>
      </c>
      <c r="C80" s="7">
        <v>27.299999999999997</v>
      </c>
      <c r="D80" s="2">
        <f t="shared" si="16"/>
        <v>25.934999999999995</v>
      </c>
      <c r="E80" s="2">
        <f t="shared" si="17"/>
        <v>25.934999999999995</v>
      </c>
      <c r="F80" s="2">
        <f t="shared" si="17"/>
        <v>31.394999999999996</v>
      </c>
      <c r="G80" s="2">
        <f t="shared" si="17"/>
        <v>25.934999999999995</v>
      </c>
      <c r="H80" s="2">
        <f t="shared" si="17"/>
        <v>31.394999999999996</v>
      </c>
      <c r="I80" s="2">
        <f t="shared" si="17"/>
        <v>25.934999999999995</v>
      </c>
      <c r="J80" s="2">
        <f t="shared" si="17"/>
        <v>25.934999999999995</v>
      </c>
      <c r="K80" s="2">
        <f t="shared" si="17"/>
        <v>27.299999999999997</v>
      </c>
      <c r="L80" s="2">
        <f t="shared" si="17"/>
        <v>27.299999999999997</v>
      </c>
      <c r="M80" s="2">
        <f t="shared" si="17"/>
        <v>27.299999999999997</v>
      </c>
      <c r="N80" s="2">
        <f t="shared" si="17"/>
        <v>27.299999999999997</v>
      </c>
      <c r="O80" s="2">
        <f t="shared" si="18"/>
        <v>27.299999999999997</v>
      </c>
      <c r="P80" s="2">
        <f t="shared" si="18"/>
        <v>27.299999999999997</v>
      </c>
      <c r="Q80" s="2">
        <f t="shared" si="18"/>
        <v>27.299999999999997</v>
      </c>
      <c r="R80" s="2">
        <f t="shared" si="18"/>
        <v>27.299999999999997</v>
      </c>
      <c r="S80" s="2">
        <f t="shared" si="18"/>
        <v>27.299999999999997</v>
      </c>
      <c r="T80" s="2">
        <f t="shared" si="18"/>
        <v>25.934999999999995</v>
      </c>
      <c r="U80" s="2">
        <f t="shared" si="18"/>
        <v>31.394999999999996</v>
      </c>
      <c r="V80" s="2">
        <f t="shared" si="18"/>
        <v>27.299999999999997</v>
      </c>
      <c r="W80" s="2">
        <f t="shared" si="18"/>
        <v>27.299999999999997</v>
      </c>
      <c r="X80" s="2">
        <f t="shared" si="18"/>
        <v>25.934999999999995</v>
      </c>
    </row>
    <row r="81" spans="1:24" x14ac:dyDescent="0.35">
      <c r="A81" s="79" t="str">
        <f>Rates!A81</f>
        <v>Supplemental Day Program Support</v>
      </c>
      <c r="B81" t="s">
        <v>423</v>
      </c>
      <c r="C81" s="7">
        <v>17.96</v>
      </c>
      <c r="D81" s="2">
        <f t="shared" si="16"/>
        <v>17.062000000000001</v>
      </c>
      <c r="E81" s="2">
        <f t="shared" si="17"/>
        <v>17.062000000000001</v>
      </c>
      <c r="F81" s="2">
        <f t="shared" si="17"/>
        <v>20.654</v>
      </c>
      <c r="G81" s="2">
        <f t="shared" si="17"/>
        <v>17.062000000000001</v>
      </c>
      <c r="H81" s="2">
        <f t="shared" si="17"/>
        <v>20.654</v>
      </c>
      <c r="I81" s="2">
        <f t="shared" si="17"/>
        <v>17.062000000000001</v>
      </c>
      <c r="J81" s="2">
        <f t="shared" si="17"/>
        <v>17.062000000000001</v>
      </c>
      <c r="K81" s="2">
        <f t="shared" si="17"/>
        <v>17.96</v>
      </c>
      <c r="L81" s="2">
        <f t="shared" si="17"/>
        <v>17.96</v>
      </c>
      <c r="M81" s="2">
        <f t="shared" si="17"/>
        <v>17.96</v>
      </c>
      <c r="N81" s="2">
        <f t="shared" si="17"/>
        <v>17.96</v>
      </c>
      <c r="O81" s="2">
        <f t="shared" si="18"/>
        <v>17.96</v>
      </c>
      <c r="P81" s="2">
        <f t="shared" si="18"/>
        <v>17.96</v>
      </c>
      <c r="Q81" s="2">
        <f t="shared" si="18"/>
        <v>17.96</v>
      </c>
      <c r="R81" s="2">
        <f t="shared" si="18"/>
        <v>17.96</v>
      </c>
      <c r="S81" s="2">
        <f t="shared" si="18"/>
        <v>17.96</v>
      </c>
      <c r="T81" s="2">
        <f t="shared" si="18"/>
        <v>17.062000000000001</v>
      </c>
      <c r="U81" s="2">
        <f t="shared" si="18"/>
        <v>20.654</v>
      </c>
      <c r="V81" s="2">
        <f t="shared" si="18"/>
        <v>17.96</v>
      </c>
      <c r="W81" s="2">
        <f t="shared" si="18"/>
        <v>17.96</v>
      </c>
      <c r="X81" s="2">
        <f t="shared" si="18"/>
        <v>17.062000000000001</v>
      </c>
    </row>
    <row r="82" spans="1:24" x14ac:dyDescent="0.35">
      <c r="A82" s="79" t="str">
        <f>Rates!A82</f>
        <v>Transportation Assistant</v>
      </c>
      <c r="B82" t="s">
        <v>424</v>
      </c>
      <c r="C82" s="7">
        <v>17.96</v>
      </c>
      <c r="D82" s="2">
        <f t="shared" si="16"/>
        <v>17.062000000000001</v>
      </c>
      <c r="E82" s="2">
        <f t="shared" si="17"/>
        <v>17.062000000000001</v>
      </c>
      <c r="F82" s="2">
        <f t="shared" si="17"/>
        <v>20.654</v>
      </c>
      <c r="G82" s="2">
        <f t="shared" si="17"/>
        <v>17.062000000000001</v>
      </c>
      <c r="H82" s="2">
        <f t="shared" si="17"/>
        <v>20.654</v>
      </c>
      <c r="I82" s="2">
        <f t="shared" si="17"/>
        <v>17.062000000000001</v>
      </c>
      <c r="J82" s="2">
        <f t="shared" si="17"/>
        <v>17.062000000000001</v>
      </c>
      <c r="K82" s="2">
        <f t="shared" si="17"/>
        <v>17.96</v>
      </c>
      <c r="L82" s="2">
        <f t="shared" si="17"/>
        <v>17.96</v>
      </c>
      <c r="M82" s="2">
        <f t="shared" si="17"/>
        <v>17.96</v>
      </c>
      <c r="N82" s="2">
        <f t="shared" si="17"/>
        <v>17.96</v>
      </c>
      <c r="O82" s="2">
        <f t="shared" si="18"/>
        <v>17.96</v>
      </c>
      <c r="P82" s="2">
        <f t="shared" si="18"/>
        <v>17.96</v>
      </c>
      <c r="Q82" s="2">
        <f t="shared" si="18"/>
        <v>17.96</v>
      </c>
      <c r="R82" s="2">
        <f t="shared" si="18"/>
        <v>17.96</v>
      </c>
      <c r="S82" s="2">
        <f t="shared" si="18"/>
        <v>17.96</v>
      </c>
      <c r="T82" s="2">
        <f t="shared" si="18"/>
        <v>17.062000000000001</v>
      </c>
      <c r="U82" s="2">
        <f t="shared" si="18"/>
        <v>20.654</v>
      </c>
      <c r="V82" s="2">
        <f t="shared" si="18"/>
        <v>17.96</v>
      </c>
      <c r="W82" s="2">
        <f t="shared" si="18"/>
        <v>17.96</v>
      </c>
      <c r="X82" s="2">
        <f t="shared" si="18"/>
        <v>17.062000000000001</v>
      </c>
    </row>
    <row r="83" spans="1:24" x14ac:dyDescent="0.35">
      <c r="A83" s="79" t="str">
        <f>Rates!A83</f>
        <v>Supported Employment-Group, 1:8</v>
      </c>
      <c r="B83" t="s">
        <v>425</v>
      </c>
      <c r="C83" s="7">
        <v>24.88</v>
      </c>
      <c r="D83" s="2">
        <f t="shared" si="16"/>
        <v>23.635999999999999</v>
      </c>
      <c r="E83" s="2">
        <f t="shared" ref="E83:N92" si="19">$C83*E$218</f>
        <v>23.635999999999999</v>
      </c>
      <c r="F83" s="2">
        <f t="shared" si="19"/>
        <v>28.611999999999998</v>
      </c>
      <c r="G83" s="2">
        <f t="shared" si="19"/>
        <v>23.635999999999999</v>
      </c>
      <c r="H83" s="2">
        <f t="shared" si="19"/>
        <v>28.611999999999998</v>
      </c>
      <c r="I83" s="2">
        <f t="shared" si="19"/>
        <v>23.635999999999999</v>
      </c>
      <c r="J83" s="2">
        <f t="shared" si="19"/>
        <v>23.635999999999999</v>
      </c>
      <c r="K83" s="2">
        <f t="shared" si="19"/>
        <v>24.88</v>
      </c>
      <c r="L83" s="2">
        <f t="shared" si="19"/>
        <v>24.88</v>
      </c>
      <c r="M83" s="2">
        <f t="shared" si="19"/>
        <v>24.88</v>
      </c>
      <c r="N83" s="2">
        <f t="shared" si="19"/>
        <v>24.88</v>
      </c>
      <c r="O83" s="2">
        <f t="shared" ref="O83:X92" si="20">$C83*O$218</f>
        <v>24.88</v>
      </c>
      <c r="P83" s="2">
        <f t="shared" si="20"/>
        <v>24.88</v>
      </c>
      <c r="Q83" s="2">
        <f t="shared" si="20"/>
        <v>24.88</v>
      </c>
      <c r="R83" s="2">
        <f t="shared" si="20"/>
        <v>24.88</v>
      </c>
      <c r="S83" s="2">
        <f t="shared" si="20"/>
        <v>24.88</v>
      </c>
      <c r="T83" s="2">
        <f t="shared" si="20"/>
        <v>23.635999999999999</v>
      </c>
      <c r="U83" s="2">
        <f t="shared" si="20"/>
        <v>28.611999999999998</v>
      </c>
      <c r="V83" s="2">
        <f t="shared" si="20"/>
        <v>24.88</v>
      </c>
      <c r="W83" s="2">
        <f t="shared" si="20"/>
        <v>24.88</v>
      </c>
      <c r="X83" s="2">
        <f t="shared" si="20"/>
        <v>23.635999999999999</v>
      </c>
    </row>
    <row r="84" spans="1:24" x14ac:dyDescent="0.35">
      <c r="A84" s="79" t="str">
        <f>Rates!A84</f>
        <v>Participant-Directed Supported Employment, 1:1</v>
      </c>
      <c r="B84" t="s">
        <v>426</v>
      </c>
      <c r="C84" s="7">
        <v>24.88</v>
      </c>
      <c r="D84" s="2">
        <f t="shared" si="16"/>
        <v>23.635999999999999</v>
      </c>
      <c r="E84" s="2">
        <f t="shared" si="19"/>
        <v>23.635999999999999</v>
      </c>
      <c r="F84" s="2">
        <f t="shared" si="19"/>
        <v>28.611999999999998</v>
      </c>
      <c r="G84" s="2">
        <f t="shared" si="19"/>
        <v>23.635999999999999</v>
      </c>
      <c r="H84" s="2">
        <f t="shared" si="19"/>
        <v>28.611999999999998</v>
      </c>
      <c r="I84" s="2">
        <f t="shared" si="19"/>
        <v>23.635999999999999</v>
      </c>
      <c r="J84" s="2">
        <f t="shared" si="19"/>
        <v>23.635999999999999</v>
      </c>
      <c r="K84" s="2">
        <f t="shared" si="19"/>
        <v>24.88</v>
      </c>
      <c r="L84" s="2">
        <f t="shared" si="19"/>
        <v>24.88</v>
      </c>
      <c r="M84" s="2">
        <f t="shared" si="19"/>
        <v>24.88</v>
      </c>
      <c r="N84" s="2">
        <f t="shared" si="19"/>
        <v>24.88</v>
      </c>
      <c r="O84" s="2">
        <f t="shared" si="20"/>
        <v>24.88</v>
      </c>
      <c r="P84" s="2">
        <f t="shared" si="20"/>
        <v>24.88</v>
      </c>
      <c r="Q84" s="2">
        <f t="shared" si="20"/>
        <v>24.88</v>
      </c>
      <c r="R84" s="2">
        <f t="shared" si="20"/>
        <v>24.88</v>
      </c>
      <c r="S84" s="2">
        <f t="shared" si="20"/>
        <v>24.88</v>
      </c>
      <c r="T84" s="2">
        <f t="shared" si="20"/>
        <v>23.635999999999999</v>
      </c>
      <c r="U84" s="2">
        <f t="shared" si="20"/>
        <v>28.611999999999998</v>
      </c>
      <c r="V84" s="2">
        <f t="shared" si="20"/>
        <v>24.88</v>
      </c>
      <c r="W84" s="2">
        <f t="shared" si="20"/>
        <v>24.88</v>
      </c>
      <c r="X84" s="2">
        <f t="shared" si="20"/>
        <v>23.635999999999999</v>
      </c>
    </row>
    <row r="85" spans="1:24" x14ac:dyDescent="0.35">
      <c r="A85" s="79" t="str">
        <f>Rates!A85</f>
        <v>Participant-Directed Supported Employment, 1:2</v>
      </c>
      <c r="B85" t="s">
        <v>427</v>
      </c>
      <c r="C85" s="7">
        <v>24.88</v>
      </c>
      <c r="D85" s="2">
        <f t="shared" si="16"/>
        <v>23.635999999999999</v>
      </c>
      <c r="E85" s="2">
        <f t="shared" si="19"/>
        <v>23.635999999999999</v>
      </c>
      <c r="F85" s="2">
        <f t="shared" si="19"/>
        <v>28.611999999999998</v>
      </c>
      <c r="G85" s="2">
        <f t="shared" si="19"/>
        <v>23.635999999999999</v>
      </c>
      <c r="H85" s="2">
        <f t="shared" si="19"/>
        <v>28.611999999999998</v>
      </c>
      <c r="I85" s="2">
        <f t="shared" si="19"/>
        <v>23.635999999999999</v>
      </c>
      <c r="J85" s="2">
        <f t="shared" si="19"/>
        <v>23.635999999999999</v>
      </c>
      <c r="K85" s="2">
        <f t="shared" si="19"/>
        <v>24.88</v>
      </c>
      <c r="L85" s="2">
        <f t="shared" si="19"/>
        <v>24.88</v>
      </c>
      <c r="M85" s="2">
        <f t="shared" si="19"/>
        <v>24.88</v>
      </c>
      <c r="N85" s="2">
        <f t="shared" si="19"/>
        <v>24.88</v>
      </c>
      <c r="O85" s="2">
        <f t="shared" si="20"/>
        <v>24.88</v>
      </c>
      <c r="P85" s="2">
        <f t="shared" si="20"/>
        <v>24.88</v>
      </c>
      <c r="Q85" s="2">
        <f t="shared" si="20"/>
        <v>24.88</v>
      </c>
      <c r="R85" s="2">
        <f t="shared" si="20"/>
        <v>24.88</v>
      </c>
      <c r="S85" s="2">
        <f t="shared" si="20"/>
        <v>24.88</v>
      </c>
      <c r="T85" s="2">
        <f t="shared" si="20"/>
        <v>23.635999999999999</v>
      </c>
      <c r="U85" s="2">
        <f t="shared" si="20"/>
        <v>28.611999999999998</v>
      </c>
      <c r="V85" s="2">
        <f t="shared" si="20"/>
        <v>24.88</v>
      </c>
      <c r="W85" s="2">
        <f t="shared" si="20"/>
        <v>24.88</v>
      </c>
      <c r="X85" s="2">
        <f t="shared" si="20"/>
        <v>23.635999999999999</v>
      </c>
    </row>
    <row r="86" spans="1:24" x14ac:dyDescent="0.35">
      <c r="A86" s="79" t="str">
        <f>Rates!A86</f>
        <v>Participant-Directed Supported Employment, 1:3</v>
      </c>
      <c r="B86" t="s">
        <v>428</v>
      </c>
      <c r="C86" s="7">
        <v>24.88</v>
      </c>
      <c r="D86" s="2">
        <f t="shared" si="16"/>
        <v>23.635999999999999</v>
      </c>
      <c r="E86" s="2">
        <f t="shared" si="19"/>
        <v>23.635999999999999</v>
      </c>
      <c r="F86" s="2">
        <f t="shared" si="19"/>
        <v>28.611999999999998</v>
      </c>
      <c r="G86" s="2">
        <f t="shared" si="19"/>
        <v>23.635999999999999</v>
      </c>
      <c r="H86" s="2">
        <f t="shared" si="19"/>
        <v>28.611999999999998</v>
      </c>
      <c r="I86" s="2">
        <f t="shared" si="19"/>
        <v>23.635999999999999</v>
      </c>
      <c r="J86" s="2">
        <f t="shared" si="19"/>
        <v>23.635999999999999</v>
      </c>
      <c r="K86" s="2">
        <f t="shared" si="19"/>
        <v>24.88</v>
      </c>
      <c r="L86" s="2">
        <f t="shared" si="19"/>
        <v>24.88</v>
      </c>
      <c r="M86" s="2">
        <f t="shared" si="19"/>
        <v>24.88</v>
      </c>
      <c r="N86" s="2">
        <f t="shared" si="19"/>
        <v>24.88</v>
      </c>
      <c r="O86" s="2">
        <f t="shared" si="20"/>
        <v>24.88</v>
      </c>
      <c r="P86" s="2">
        <f t="shared" si="20"/>
        <v>24.88</v>
      </c>
      <c r="Q86" s="2">
        <f t="shared" si="20"/>
        <v>24.88</v>
      </c>
      <c r="R86" s="2">
        <f t="shared" si="20"/>
        <v>24.88</v>
      </c>
      <c r="S86" s="2">
        <f t="shared" si="20"/>
        <v>24.88</v>
      </c>
      <c r="T86" s="2">
        <f t="shared" si="20"/>
        <v>23.635999999999999</v>
      </c>
      <c r="U86" s="2">
        <f t="shared" si="20"/>
        <v>28.611999999999998</v>
      </c>
      <c r="V86" s="2">
        <f t="shared" si="20"/>
        <v>24.88</v>
      </c>
      <c r="W86" s="2">
        <f t="shared" si="20"/>
        <v>24.88</v>
      </c>
      <c r="X86" s="2">
        <f t="shared" si="20"/>
        <v>23.635999999999999</v>
      </c>
    </row>
    <row r="87" spans="1:24" x14ac:dyDescent="0.35">
      <c r="A87" s="79" t="str">
        <f>Rates!A87</f>
        <v>Supported Employment, Job Development</v>
      </c>
      <c r="B87" t="s">
        <v>429</v>
      </c>
      <c r="C87" s="7">
        <v>30.77</v>
      </c>
      <c r="D87" s="2">
        <f t="shared" si="16"/>
        <v>29.231499999999997</v>
      </c>
      <c r="E87" s="2">
        <f t="shared" si="19"/>
        <v>29.231499999999997</v>
      </c>
      <c r="F87" s="2">
        <f t="shared" si="19"/>
        <v>35.385499999999993</v>
      </c>
      <c r="G87" s="2">
        <f t="shared" si="19"/>
        <v>29.231499999999997</v>
      </c>
      <c r="H87" s="2">
        <f t="shared" si="19"/>
        <v>35.385499999999993</v>
      </c>
      <c r="I87" s="2">
        <f t="shared" si="19"/>
        <v>29.231499999999997</v>
      </c>
      <c r="J87" s="2">
        <f t="shared" si="19"/>
        <v>29.231499999999997</v>
      </c>
      <c r="K87" s="2">
        <f t="shared" si="19"/>
        <v>30.77</v>
      </c>
      <c r="L87" s="2">
        <f t="shared" si="19"/>
        <v>30.77</v>
      </c>
      <c r="M87" s="2">
        <f t="shared" si="19"/>
        <v>30.77</v>
      </c>
      <c r="N87" s="2">
        <f t="shared" si="19"/>
        <v>30.77</v>
      </c>
      <c r="O87" s="2">
        <f t="shared" si="20"/>
        <v>30.77</v>
      </c>
      <c r="P87" s="2">
        <f t="shared" si="20"/>
        <v>30.77</v>
      </c>
      <c r="Q87" s="2">
        <f t="shared" si="20"/>
        <v>30.77</v>
      </c>
      <c r="R87" s="2">
        <f t="shared" si="20"/>
        <v>30.77</v>
      </c>
      <c r="S87" s="2">
        <f t="shared" si="20"/>
        <v>30.77</v>
      </c>
      <c r="T87" s="2">
        <f t="shared" si="20"/>
        <v>29.231499999999997</v>
      </c>
      <c r="U87" s="2">
        <f t="shared" si="20"/>
        <v>35.385499999999993</v>
      </c>
      <c r="V87" s="2">
        <f t="shared" si="20"/>
        <v>30.77</v>
      </c>
      <c r="W87" s="2">
        <f t="shared" si="20"/>
        <v>30.77</v>
      </c>
      <c r="X87" s="2">
        <f t="shared" si="20"/>
        <v>29.231499999999997</v>
      </c>
    </row>
    <row r="88" spans="1:24" x14ac:dyDescent="0.35">
      <c r="A88" s="79" t="str">
        <f>Rates!A88</f>
        <v>Supported Employment, Job Coaching</v>
      </c>
      <c r="B88" t="s">
        <v>430</v>
      </c>
      <c r="C88" s="7">
        <v>24.88</v>
      </c>
      <c r="D88" s="2">
        <f t="shared" si="16"/>
        <v>23.635999999999999</v>
      </c>
      <c r="E88" s="2">
        <f t="shared" si="19"/>
        <v>23.635999999999999</v>
      </c>
      <c r="F88" s="2">
        <f t="shared" si="19"/>
        <v>28.611999999999998</v>
      </c>
      <c r="G88" s="2">
        <f t="shared" si="19"/>
        <v>23.635999999999999</v>
      </c>
      <c r="H88" s="2">
        <f t="shared" si="19"/>
        <v>28.611999999999998</v>
      </c>
      <c r="I88" s="2">
        <f t="shared" si="19"/>
        <v>23.635999999999999</v>
      </c>
      <c r="J88" s="2">
        <f t="shared" si="19"/>
        <v>23.635999999999999</v>
      </c>
      <c r="K88" s="2">
        <f t="shared" si="19"/>
        <v>24.88</v>
      </c>
      <c r="L88" s="2">
        <f t="shared" si="19"/>
        <v>24.88</v>
      </c>
      <c r="M88" s="2">
        <f t="shared" si="19"/>
        <v>24.88</v>
      </c>
      <c r="N88" s="2">
        <f t="shared" si="19"/>
        <v>24.88</v>
      </c>
      <c r="O88" s="2">
        <f t="shared" si="20"/>
        <v>24.88</v>
      </c>
      <c r="P88" s="2">
        <f t="shared" si="20"/>
        <v>24.88</v>
      </c>
      <c r="Q88" s="2">
        <f t="shared" si="20"/>
        <v>24.88</v>
      </c>
      <c r="R88" s="2">
        <f t="shared" si="20"/>
        <v>24.88</v>
      </c>
      <c r="S88" s="2">
        <f t="shared" si="20"/>
        <v>24.88</v>
      </c>
      <c r="T88" s="2">
        <f t="shared" si="20"/>
        <v>23.635999999999999</v>
      </c>
      <c r="U88" s="2">
        <f t="shared" si="20"/>
        <v>28.611999999999998</v>
      </c>
      <c r="V88" s="2">
        <f t="shared" si="20"/>
        <v>24.88</v>
      </c>
      <c r="W88" s="2">
        <f t="shared" si="20"/>
        <v>24.88</v>
      </c>
      <c r="X88" s="2">
        <f t="shared" si="20"/>
        <v>23.635999999999999</v>
      </c>
    </row>
    <row r="89" spans="1:24" x14ac:dyDescent="0.35">
      <c r="A89" s="79" t="str">
        <f>Rates!A89</f>
        <v>Work Activity Program, 1:35+</v>
      </c>
      <c r="B89" t="s">
        <v>431</v>
      </c>
      <c r="C89" s="7">
        <v>18.2</v>
      </c>
      <c r="D89" s="2">
        <f t="shared" si="16"/>
        <v>17.29</v>
      </c>
      <c r="E89" s="2">
        <f t="shared" si="19"/>
        <v>17.29</v>
      </c>
      <c r="F89" s="2">
        <f t="shared" si="19"/>
        <v>20.929999999999996</v>
      </c>
      <c r="G89" s="2">
        <f t="shared" si="19"/>
        <v>17.29</v>
      </c>
      <c r="H89" s="2">
        <f t="shared" si="19"/>
        <v>20.929999999999996</v>
      </c>
      <c r="I89" s="2">
        <f t="shared" si="19"/>
        <v>17.29</v>
      </c>
      <c r="J89" s="2">
        <f t="shared" si="19"/>
        <v>17.29</v>
      </c>
      <c r="K89" s="2">
        <f t="shared" si="19"/>
        <v>18.2</v>
      </c>
      <c r="L89" s="2">
        <f t="shared" si="19"/>
        <v>18.2</v>
      </c>
      <c r="M89" s="2">
        <f t="shared" si="19"/>
        <v>18.2</v>
      </c>
      <c r="N89" s="2">
        <f t="shared" si="19"/>
        <v>18.2</v>
      </c>
      <c r="O89" s="2">
        <f t="shared" si="20"/>
        <v>18.2</v>
      </c>
      <c r="P89" s="2">
        <f t="shared" si="20"/>
        <v>18.2</v>
      </c>
      <c r="Q89" s="2">
        <f t="shared" si="20"/>
        <v>18.2</v>
      </c>
      <c r="R89" s="2">
        <f t="shared" si="20"/>
        <v>18.2</v>
      </c>
      <c r="S89" s="2">
        <f t="shared" si="20"/>
        <v>18.2</v>
      </c>
      <c r="T89" s="2">
        <f t="shared" si="20"/>
        <v>17.29</v>
      </c>
      <c r="U89" s="2">
        <f t="shared" si="20"/>
        <v>20.929999999999996</v>
      </c>
      <c r="V89" s="2">
        <f t="shared" si="20"/>
        <v>18.2</v>
      </c>
      <c r="W89" s="2">
        <f t="shared" si="20"/>
        <v>18.2</v>
      </c>
      <c r="X89" s="2">
        <f t="shared" si="20"/>
        <v>17.29</v>
      </c>
    </row>
    <row r="90" spans="1:24" x14ac:dyDescent="0.35">
      <c r="A90" s="79" t="str">
        <f>Rates!A90</f>
        <v>Work Activity Program, 1:30-34</v>
      </c>
      <c r="B90" t="s">
        <v>432</v>
      </c>
      <c r="C90" s="7">
        <v>18.2</v>
      </c>
      <c r="D90" s="2">
        <f t="shared" si="16"/>
        <v>17.29</v>
      </c>
      <c r="E90" s="2">
        <f t="shared" si="19"/>
        <v>17.29</v>
      </c>
      <c r="F90" s="2">
        <f t="shared" si="19"/>
        <v>20.929999999999996</v>
      </c>
      <c r="G90" s="2">
        <f t="shared" si="19"/>
        <v>17.29</v>
      </c>
      <c r="H90" s="2">
        <f t="shared" si="19"/>
        <v>20.929999999999996</v>
      </c>
      <c r="I90" s="2">
        <f t="shared" si="19"/>
        <v>17.29</v>
      </c>
      <c r="J90" s="2">
        <f t="shared" si="19"/>
        <v>17.29</v>
      </c>
      <c r="K90" s="2">
        <f t="shared" si="19"/>
        <v>18.2</v>
      </c>
      <c r="L90" s="2">
        <f t="shared" si="19"/>
        <v>18.2</v>
      </c>
      <c r="M90" s="2">
        <f t="shared" si="19"/>
        <v>18.2</v>
      </c>
      <c r="N90" s="2">
        <f t="shared" si="19"/>
        <v>18.2</v>
      </c>
      <c r="O90" s="2">
        <f t="shared" si="20"/>
        <v>18.2</v>
      </c>
      <c r="P90" s="2">
        <f t="shared" si="20"/>
        <v>18.2</v>
      </c>
      <c r="Q90" s="2">
        <f t="shared" si="20"/>
        <v>18.2</v>
      </c>
      <c r="R90" s="2">
        <f t="shared" si="20"/>
        <v>18.2</v>
      </c>
      <c r="S90" s="2">
        <f t="shared" si="20"/>
        <v>18.2</v>
      </c>
      <c r="T90" s="2">
        <f t="shared" si="20"/>
        <v>17.29</v>
      </c>
      <c r="U90" s="2">
        <f t="shared" si="20"/>
        <v>20.929999999999996</v>
      </c>
      <c r="V90" s="2">
        <f t="shared" si="20"/>
        <v>18.2</v>
      </c>
      <c r="W90" s="2">
        <f t="shared" si="20"/>
        <v>18.2</v>
      </c>
      <c r="X90" s="2">
        <f t="shared" si="20"/>
        <v>17.29</v>
      </c>
    </row>
    <row r="91" spans="1:24" x14ac:dyDescent="0.35">
      <c r="A91" s="79" t="str">
        <f>Rates!A91</f>
        <v>Work Activity Program, 1:25-29</v>
      </c>
      <c r="B91" t="s">
        <v>433</v>
      </c>
      <c r="C91" s="7">
        <v>18.2</v>
      </c>
      <c r="D91" s="2">
        <f t="shared" si="16"/>
        <v>17.29</v>
      </c>
      <c r="E91" s="2">
        <f t="shared" si="19"/>
        <v>17.29</v>
      </c>
      <c r="F91" s="2">
        <f t="shared" si="19"/>
        <v>20.929999999999996</v>
      </c>
      <c r="G91" s="2">
        <f t="shared" si="19"/>
        <v>17.29</v>
      </c>
      <c r="H91" s="2">
        <f t="shared" si="19"/>
        <v>20.929999999999996</v>
      </c>
      <c r="I91" s="2">
        <f t="shared" si="19"/>
        <v>17.29</v>
      </c>
      <c r="J91" s="2">
        <f t="shared" si="19"/>
        <v>17.29</v>
      </c>
      <c r="K91" s="2">
        <f t="shared" si="19"/>
        <v>18.2</v>
      </c>
      <c r="L91" s="2">
        <f t="shared" si="19"/>
        <v>18.2</v>
      </c>
      <c r="M91" s="2">
        <f t="shared" si="19"/>
        <v>18.2</v>
      </c>
      <c r="N91" s="2">
        <f t="shared" si="19"/>
        <v>18.2</v>
      </c>
      <c r="O91" s="2">
        <f t="shared" si="20"/>
        <v>18.2</v>
      </c>
      <c r="P91" s="2">
        <f t="shared" si="20"/>
        <v>18.2</v>
      </c>
      <c r="Q91" s="2">
        <f t="shared" si="20"/>
        <v>18.2</v>
      </c>
      <c r="R91" s="2">
        <f t="shared" si="20"/>
        <v>18.2</v>
      </c>
      <c r="S91" s="2">
        <f t="shared" si="20"/>
        <v>18.2</v>
      </c>
      <c r="T91" s="2">
        <f t="shared" si="20"/>
        <v>17.29</v>
      </c>
      <c r="U91" s="2">
        <f t="shared" si="20"/>
        <v>20.929999999999996</v>
      </c>
      <c r="V91" s="2">
        <f t="shared" si="20"/>
        <v>18.2</v>
      </c>
      <c r="W91" s="2">
        <f t="shared" si="20"/>
        <v>18.2</v>
      </c>
      <c r="X91" s="2">
        <f t="shared" si="20"/>
        <v>17.29</v>
      </c>
    </row>
    <row r="92" spans="1:24" x14ac:dyDescent="0.35">
      <c r="A92" s="79" t="str">
        <f>Rates!A92</f>
        <v>Work Activity Program, 1:20-24</v>
      </c>
      <c r="B92" t="s">
        <v>434</v>
      </c>
      <c r="C92" s="7">
        <v>18.2</v>
      </c>
      <c r="D92" s="2">
        <f t="shared" si="16"/>
        <v>17.29</v>
      </c>
      <c r="E92" s="2">
        <f t="shared" si="19"/>
        <v>17.29</v>
      </c>
      <c r="F92" s="2">
        <f t="shared" si="19"/>
        <v>20.929999999999996</v>
      </c>
      <c r="G92" s="2">
        <f t="shared" si="19"/>
        <v>17.29</v>
      </c>
      <c r="H92" s="2">
        <f t="shared" si="19"/>
        <v>20.929999999999996</v>
      </c>
      <c r="I92" s="2">
        <f t="shared" si="19"/>
        <v>17.29</v>
      </c>
      <c r="J92" s="2">
        <f t="shared" si="19"/>
        <v>17.29</v>
      </c>
      <c r="K92" s="2">
        <f t="shared" si="19"/>
        <v>18.2</v>
      </c>
      <c r="L92" s="2">
        <f t="shared" si="19"/>
        <v>18.2</v>
      </c>
      <c r="M92" s="2">
        <f t="shared" si="19"/>
        <v>18.2</v>
      </c>
      <c r="N92" s="2">
        <f t="shared" si="19"/>
        <v>18.2</v>
      </c>
      <c r="O92" s="2">
        <f t="shared" si="20"/>
        <v>18.2</v>
      </c>
      <c r="P92" s="2">
        <f t="shared" si="20"/>
        <v>18.2</v>
      </c>
      <c r="Q92" s="2">
        <f t="shared" si="20"/>
        <v>18.2</v>
      </c>
      <c r="R92" s="2">
        <f t="shared" si="20"/>
        <v>18.2</v>
      </c>
      <c r="S92" s="2">
        <f t="shared" si="20"/>
        <v>18.2</v>
      </c>
      <c r="T92" s="2">
        <f t="shared" si="20"/>
        <v>17.29</v>
      </c>
      <c r="U92" s="2">
        <f t="shared" si="20"/>
        <v>20.929999999999996</v>
      </c>
      <c r="V92" s="2">
        <f t="shared" si="20"/>
        <v>18.2</v>
      </c>
      <c r="W92" s="2">
        <f t="shared" si="20"/>
        <v>18.2</v>
      </c>
      <c r="X92" s="2">
        <f t="shared" si="20"/>
        <v>17.29</v>
      </c>
    </row>
    <row r="93" spans="1:24" x14ac:dyDescent="0.35">
      <c r="A93" s="79" t="str">
        <f>Rates!A93</f>
        <v>Work Activity Program, 1:15-19</v>
      </c>
      <c r="B93" t="s">
        <v>435</v>
      </c>
      <c r="C93" s="7">
        <v>18.2</v>
      </c>
      <c r="D93" s="2">
        <f t="shared" si="16"/>
        <v>17.29</v>
      </c>
      <c r="E93" s="2">
        <f t="shared" ref="E93:N102" si="21">$C93*E$218</f>
        <v>17.29</v>
      </c>
      <c r="F93" s="2">
        <f t="shared" si="21"/>
        <v>20.929999999999996</v>
      </c>
      <c r="G93" s="2">
        <f t="shared" si="21"/>
        <v>17.29</v>
      </c>
      <c r="H93" s="2">
        <f t="shared" si="21"/>
        <v>20.929999999999996</v>
      </c>
      <c r="I93" s="2">
        <f t="shared" si="21"/>
        <v>17.29</v>
      </c>
      <c r="J93" s="2">
        <f t="shared" si="21"/>
        <v>17.29</v>
      </c>
      <c r="K93" s="2">
        <f t="shared" si="21"/>
        <v>18.2</v>
      </c>
      <c r="L93" s="2">
        <f t="shared" si="21"/>
        <v>18.2</v>
      </c>
      <c r="M93" s="2">
        <f t="shared" si="21"/>
        <v>18.2</v>
      </c>
      <c r="N93" s="2">
        <f t="shared" si="21"/>
        <v>18.2</v>
      </c>
      <c r="O93" s="2">
        <f t="shared" ref="O93:X102" si="22">$C93*O$218</f>
        <v>18.2</v>
      </c>
      <c r="P93" s="2">
        <f t="shared" si="22"/>
        <v>18.2</v>
      </c>
      <c r="Q93" s="2">
        <f t="shared" si="22"/>
        <v>18.2</v>
      </c>
      <c r="R93" s="2">
        <f t="shared" si="22"/>
        <v>18.2</v>
      </c>
      <c r="S93" s="2">
        <f t="shared" si="22"/>
        <v>18.2</v>
      </c>
      <c r="T93" s="2">
        <f t="shared" si="22"/>
        <v>17.29</v>
      </c>
      <c r="U93" s="2">
        <f t="shared" si="22"/>
        <v>20.929999999999996</v>
      </c>
      <c r="V93" s="2">
        <f t="shared" si="22"/>
        <v>18.2</v>
      </c>
      <c r="W93" s="2">
        <f t="shared" si="22"/>
        <v>18.2</v>
      </c>
      <c r="X93" s="2">
        <f t="shared" si="22"/>
        <v>17.29</v>
      </c>
    </row>
    <row r="94" spans="1:24" x14ac:dyDescent="0.35">
      <c r="A94" s="79" t="str">
        <f>Rates!A94</f>
        <v>Work Activity Program, 1:10-14</v>
      </c>
      <c r="B94" t="s">
        <v>436</v>
      </c>
      <c r="C94" s="7">
        <v>18.2</v>
      </c>
      <c r="D94" s="2">
        <f t="shared" si="16"/>
        <v>17.29</v>
      </c>
      <c r="E94" s="2">
        <f t="shared" si="21"/>
        <v>17.29</v>
      </c>
      <c r="F94" s="2">
        <f t="shared" si="21"/>
        <v>20.929999999999996</v>
      </c>
      <c r="G94" s="2">
        <f t="shared" si="21"/>
        <v>17.29</v>
      </c>
      <c r="H94" s="2">
        <f t="shared" si="21"/>
        <v>20.929999999999996</v>
      </c>
      <c r="I94" s="2">
        <f t="shared" si="21"/>
        <v>17.29</v>
      </c>
      <c r="J94" s="2">
        <f t="shared" si="21"/>
        <v>17.29</v>
      </c>
      <c r="K94" s="2">
        <f t="shared" si="21"/>
        <v>18.2</v>
      </c>
      <c r="L94" s="2">
        <f t="shared" si="21"/>
        <v>18.2</v>
      </c>
      <c r="M94" s="2">
        <f t="shared" si="21"/>
        <v>18.2</v>
      </c>
      <c r="N94" s="2">
        <f t="shared" si="21"/>
        <v>18.2</v>
      </c>
      <c r="O94" s="2">
        <f t="shared" si="22"/>
        <v>18.2</v>
      </c>
      <c r="P94" s="2">
        <f t="shared" si="22"/>
        <v>18.2</v>
      </c>
      <c r="Q94" s="2">
        <f t="shared" si="22"/>
        <v>18.2</v>
      </c>
      <c r="R94" s="2">
        <f t="shared" si="22"/>
        <v>18.2</v>
      </c>
      <c r="S94" s="2">
        <f t="shared" si="22"/>
        <v>18.2</v>
      </c>
      <c r="T94" s="2">
        <f t="shared" si="22"/>
        <v>17.29</v>
      </c>
      <c r="U94" s="2">
        <f t="shared" si="22"/>
        <v>20.929999999999996</v>
      </c>
      <c r="V94" s="2">
        <f t="shared" si="22"/>
        <v>18.2</v>
      </c>
      <c r="W94" s="2">
        <f t="shared" si="22"/>
        <v>18.2</v>
      </c>
      <c r="X94" s="2">
        <f t="shared" si="22"/>
        <v>17.29</v>
      </c>
    </row>
    <row r="95" spans="1:24" x14ac:dyDescent="0.35">
      <c r="A95" s="79" t="str">
        <f>Rates!A95</f>
        <v>Work Activity Program, 1:9</v>
      </c>
      <c r="B95" t="s">
        <v>437</v>
      </c>
      <c r="C95" s="7">
        <v>18.2</v>
      </c>
      <c r="D95" s="2">
        <f t="shared" si="16"/>
        <v>17.29</v>
      </c>
      <c r="E95" s="2">
        <f t="shared" si="21"/>
        <v>17.29</v>
      </c>
      <c r="F95" s="2">
        <f t="shared" si="21"/>
        <v>20.929999999999996</v>
      </c>
      <c r="G95" s="2">
        <f t="shared" si="21"/>
        <v>17.29</v>
      </c>
      <c r="H95" s="2">
        <f t="shared" si="21"/>
        <v>20.929999999999996</v>
      </c>
      <c r="I95" s="2">
        <f t="shared" si="21"/>
        <v>17.29</v>
      </c>
      <c r="J95" s="2">
        <f t="shared" si="21"/>
        <v>17.29</v>
      </c>
      <c r="K95" s="2">
        <f t="shared" si="21"/>
        <v>18.2</v>
      </c>
      <c r="L95" s="2">
        <f t="shared" si="21"/>
        <v>18.2</v>
      </c>
      <c r="M95" s="2">
        <f t="shared" si="21"/>
        <v>18.2</v>
      </c>
      <c r="N95" s="2">
        <f t="shared" si="21"/>
        <v>18.2</v>
      </c>
      <c r="O95" s="2">
        <f t="shared" si="22"/>
        <v>18.2</v>
      </c>
      <c r="P95" s="2">
        <f t="shared" si="22"/>
        <v>18.2</v>
      </c>
      <c r="Q95" s="2">
        <f t="shared" si="22"/>
        <v>18.2</v>
      </c>
      <c r="R95" s="2">
        <f t="shared" si="22"/>
        <v>18.2</v>
      </c>
      <c r="S95" s="2">
        <f t="shared" si="22"/>
        <v>18.2</v>
      </c>
      <c r="T95" s="2">
        <f t="shared" si="22"/>
        <v>17.29</v>
      </c>
      <c r="U95" s="2">
        <f t="shared" si="22"/>
        <v>20.929999999999996</v>
      </c>
      <c r="V95" s="2">
        <f t="shared" si="22"/>
        <v>18.2</v>
      </c>
      <c r="W95" s="2">
        <f t="shared" si="22"/>
        <v>18.2</v>
      </c>
      <c r="X95" s="2">
        <f t="shared" si="22"/>
        <v>17.29</v>
      </c>
    </row>
    <row r="96" spans="1:24" x14ac:dyDescent="0.35">
      <c r="A96" s="79" t="str">
        <f>Rates!A96</f>
        <v>Work Activity Program, 1:8</v>
      </c>
      <c r="B96" t="s">
        <v>438</v>
      </c>
      <c r="C96" s="7">
        <v>18.2</v>
      </c>
      <c r="D96" s="2">
        <f t="shared" si="16"/>
        <v>17.29</v>
      </c>
      <c r="E96" s="2">
        <f t="shared" si="21"/>
        <v>17.29</v>
      </c>
      <c r="F96" s="2">
        <f t="shared" si="21"/>
        <v>20.929999999999996</v>
      </c>
      <c r="G96" s="2">
        <f t="shared" si="21"/>
        <v>17.29</v>
      </c>
      <c r="H96" s="2">
        <f t="shared" si="21"/>
        <v>20.929999999999996</v>
      </c>
      <c r="I96" s="2">
        <f t="shared" si="21"/>
        <v>17.29</v>
      </c>
      <c r="J96" s="2">
        <f t="shared" si="21"/>
        <v>17.29</v>
      </c>
      <c r="K96" s="2">
        <f t="shared" si="21"/>
        <v>18.2</v>
      </c>
      <c r="L96" s="2">
        <f t="shared" si="21"/>
        <v>18.2</v>
      </c>
      <c r="M96" s="2">
        <f t="shared" si="21"/>
        <v>18.2</v>
      </c>
      <c r="N96" s="2">
        <f t="shared" si="21"/>
        <v>18.2</v>
      </c>
      <c r="O96" s="2">
        <f t="shared" si="22"/>
        <v>18.2</v>
      </c>
      <c r="P96" s="2">
        <f t="shared" si="22"/>
        <v>18.2</v>
      </c>
      <c r="Q96" s="2">
        <f t="shared" si="22"/>
        <v>18.2</v>
      </c>
      <c r="R96" s="2">
        <f t="shared" si="22"/>
        <v>18.2</v>
      </c>
      <c r="S96" s="2">
        <f t="shared" si="22"/>
        <v>18.2</v>
      </c>
      <c r="T96" s="2">
        <f t="shared" si="22"/>
        <v>17.29</v>
      </c>
      <c r="U96" s="2">
        <f t="shared" si="22"/>
        <v>20.929999999999996</v>
      </c>
      <c r="V96" s="2">
        <f t="shared" si="22"/>
        <v>18.2</v>
      </c>
      <c r="W96" s="2">
        <f t="shared" si="22"/>
        <v>18.2</v>
      </c>
      <c r="X96" s="2">
        <f t="shared" si="22"/>
        <v>17.29</v>
      </c>
    </row>
    <row r="97" spans="1:24" x14ac:dyDescent="0.35">
      <c r="A97" s="79" t="str">
        <f>Rates!A97</f>
        <v>Work Activity Program, 1:7</v>
      </c>
      <c r="B97" t="s">
        <v>439</v>
      </c>
      <c r="C97" s="7">
        <v>18.2</v>
      </c>
      <c r="D97" s="2">
        <f t="shared" si="16"/>
        <v>17.29</v>
      </c>
      <c r="E97" s="2">
        <f t="shared" si="21"/>
        <v>17.29</v>
      </c>
      <c r="F97" s="2">
        <f t="shared" si="21"/>
        <v>20.929999999999996</v>
      </c>
      <c r="G97" s="2">
        <f t="shared" si="21"/>
        <v>17.29</v>
      </c>
      <c r="H97" s="2">
        <f t="shared" si="21"/>
        <v>20.929999999999996</v>
      </c>
      <c r="I97" s="2">
        <f t="shared" si="21"/>
        <v>17.29</v>
      </c>
      <c r="J97" s="2">
        <f t="shared" si="21"/>
        <v>17.29</v>
      </c>
      <c r="K97" s="2">
        <f t="shared" si="21"/>
        <v>18.2</v>
      </c>
      <c r="L97" s="2">
        <f t="shared" si="21"/>
        <v>18.2</v>
      </c>
      <c r="M97" s="2">
        <f t="shared" si="21"/>
        <v>18.2</v>
      </c>
      <c r="N97" s="2">
        <f t="shared" si="21"/>
        <v>18.2</v>
      </c>
      <c r="O97" s="2">
        <f t="shared" si="22"/>
        <v>18.2</v>
      </c>
      <c r="P97" s="2">
        <f t="shared" si="22"/>
        <v>18.2</v>
      </c>
      <c r="Q97" s="2">
        <f t="shared" si="22"/>
        <v>18.2</v>
      </c>
      <c r="R97" s="2">
        <f t="shared" si="22"/>
        <v>18.2</v>
      </c>
      <c r="S97" s="2">
        <f t="shared" si="22"/>
        <v>18.2</v>
      </c>
      <c r="T97" s="2">
        <f t="shared" si="22"/>
        <v>17.29</v>
      </c>
      <c r="U97" s="2">
        <f t="shared" si="22"/>
        <v>20.929999999999996</v>
      </c>
      <c r="V97" s="2">
        <f t="shared" si="22"/>
        <v>18.2</v>
      </c>
      <c r="W97" s="2">
        <f t="shared" si="22"/>
        <v>18.2</v>
      </c>
      <c r="X97" s="2">
        <f t="shared" si="22"/>
        <v>17.29</v>
      </c>
    </row>
    <row r="98" spans="1:24" x14ac:dyDescent="0.35">
      <c r="A98" s="79" t="str">
        <f>Rates!A98</f>
        <v>Work Activity Program, 1:6</v>
      </c>
      <c r="B98" t="s">
        <v>440</v>
      </c>
      <c r="C98" s="7">
        <v>18.2</v>
      </c>
      <c r="D98" s="2">
        <f t="shared" si="16"/>
        <v>17.29</v>
      </c>
      <c r="E98" s="2">
        <f t="shared" si="21"/>
        <v>17.29</v>
      </c>
      <c r="F98" s="2">
        <f t="shared" si="21"/>
        <v>20.929999999999996</v>
      </c>
      <c r="G98" s="2">
        <f t="shared" si="21"/>
        <v>17.29</v>
      </c>
      <c r="H98" s="2">
        <f t="shared" si="21"/>
        <v>20.929999999999996</v>
      </c>
      <c r="I98" s="2">
        <f t="shared" si="21"/>
        <v>17.29</v>
      </c>
      <c r="J98" s="2">
        <f t="shared" si="21"/>
        <v>17.29</v>
      </c>
      <c r="K98" s="2">
        <f t="shared" si="21"/>
        <v>18.2</v>
      </c>
      <c r="L98" s="2">
        <f t="shared" si="21"/>
        <v>18.2</v>
      </c>
      <c r="M98" s="2">
        <f t="shared" si="21"/>
        <v>18.2</v>
      </c>
      <c r="N98" s="2">
        <f t="shared" si="21"/>
        <v>18.2</v>
      </c>
      <c r="O98" s="2">
        <f t="shared" si="22"/>
        <v>18.2</v>
      </c>
      <c r="P98" s="2">
        <f t="shared" si="22"/>
        <v>18.2</v>
      </c>
      <c r="Q98" s="2">
        <f t="shared" si="22"/>
        <v>18.2</v>
      </c>
      <c r="R98" s="2">
        <f t="shared" si="22"/>
        <v>18.2</v>
      </c>
      <c r="S98" s="2">
        <f t="shared" si="22"/>
        <v>18.2</v>
      </c>
      <c r="T98" s="2">
        <f t="shared" si="22"/>
        <v>17.29</v>
      </c>
      <c r="U98" s="2">
        <f t="shared" si="22"/>
        <v>20.929999999999996</v>
      </c>
      <c r="V98" s="2">
        <f t="shared" si="22"/>
        <v>18.2</v>
      </c>
      <c r="W98" s="2">
        <f t="shared" si="22"/>
        <v>18.2</v>
      </c>
      <c r="X98" s="2">
        <f t="shared" si="22"/>
        <v>17.29</v>
      </c>
    </row>
    <row r="99" spans="1:24" x14ac:dyDescent="0.35">
      <c r="A99" s="79" t="str">
        <f>Rates!A99</f>
        <v>Work Activity Program, 1:5</v>
      </c>
      <c r="B99" t="s">
        <v>441</v>
      </c>
      <c r="C99" s="7">
        <v>18.2</v>
      </c>
      <c r="D99" s="2">
        <f t="shared" si="16"/>
        <v>17.29</v>
      </c>
      <c r="E99" s="2">
        <f t="shared" si="21"/>
        <v>17.29</v>
      </c>
      <c r="F99" s="2">
        <f t="shared" si="21"/>
        <v>20.929999999999996</v>
      </c>
      <c r="G99" s="2">
        <f t="shared" si="21"/>
        <v>17.29</v>
      </c>
      <c r="H99" s="2">
        <f t="shared" si="21"/>
        <v>20.929999999999996</v>
      </c>
      <c r="I99" s="2">
        <f t="shared" si="21"/>
        <v>17.29</v>
      </c>
      <c r="J99" s="2">
        <f t="shared" si="21"/>
        <v>17.29</v>
      </c>
      <c r="K99" s="2">
        <f t="shared" si="21"/>
        <v>18.2</v>
      </c>
      <c r="L99" s="2">
        <f t="shared" si="21"/>
        <v>18.2</v>
      </c>
      <c r="M99" s="2">
        <f t="shared" si="21"/>
        <v>18.2</v>
      </c>
      <c r="N99" s="2">
        <f t="shared" si="21"/>
        <v>18.2</v>
      </c>
      <c r="O99" s="2">
        <f t="shared" si="22"/>
        <v>18.2</v>
      </c>
      <c r="P99" s="2">
        <f t="shared" si="22"/>
        <v>18.2</v>
      </c>
      <c r="Q99" s="2">
        <f t="shared" si="22"/>
        <v>18.2</v>
      </c>
      <c r="R99" s="2">
        <f t="shared" si="22"/>
        <v>18.2</v>
      </c>
      <c r="S99" s="2">
        <f t="shared" si="22"/>
        <v>18.2</v>
      </c>
      <c r="T99" s="2">
        <f t="shared" si="22"/>
        <v>17.29</v>
      </c>
      <c r="U99" s="2">
        <f t="shared" si="22"/>
        <v>20.929999999999996</v>
      </c>
      <c r="V99" s="2">
        <f t="shared" si="22"/>
        <v>18.2</v>
      </c>
      <c r="W99" s="2">
        <f t="shared" si="22"/>
        <v>18.2</v>
      </c>
      <c r="X99" s="2">
        <f t="shared" si="22"/>
        <v>17.29</v>
      </c>
    </row>
    <row r="100" spans="1:24" x14ac:dyDescent="0.35">
      <c r="A100" s="79" t="str">
        <f>Rates!A100</f>
        <v>Work Activity Program, 1:4</v>
      </c>
      <c r="B100" t="s">
        <v>442</v>
      </c>
      <c r="C100" s="7">
        <v>18.2</v>
      </c>
      <c r="D100" s="2">
        <f t="shared" si="16"/>
        <v>17.29</v>
      </c>
      <c r="E100" s="2">
        <f t="shared" si="21"/>
        <v>17.29</v>
      </c>
      <c r="F100" s="2">
        <f t="shared" si="21"/>
        <v>20.929999999999996</v>
      </c>
      <c r="G100" s="2">
        <f t="shared" si="21"/>
        <v>17.29</v>
      </c>
      <c r="H100" s="2">
        <f t="shared" si="21"/>
        <v>20.929999999999996</v>
      </c>
      <c r="I100" s="2">
        <f t="shared" si="21"/>
        <v>17.29</v>
      </c>
      <c r="J100" s="2">
        <f t="shared" si="21"/>
        <v>17.29</v>
      </c>
      <c r="K100" s="2">
        <f t="shared" si="21"/>
        <v>18.2</v>
      </c>
      <c r="L100" s="2">
        <f t="shared" si="21"/>
        <v>18.2</v>
      </c>
      <c r="M100" s="2">
        <f t="shared" si="21"/>
        <v>18.2</v>
      </c>
      <c r="N100" s="2">
        <f t="shared" si="21"/>
        <v>18.2</v>
      </c>
      <c r="O100" s="2">
        <f t="shared" si="22"/>
        <v>18.2</v>
      </c>
      <c r="P100" s="2">
        <f t="shared" si="22"/>
        <v>18.2</v>
      </c>
      <c r="Q100" s="2">
        <f t="shared" si="22"/>
        <v>18.2</v>
      </c>
      <c r="R100" s="2">
        <f t="shared" si="22"/>
        <v>18.2</v>
      </c>
      <c r="S100" s="2">
        <f t="shared" si="22"/>
        <v>18.2</v>
      </c>
      <c r="T100" s="2">
        <f t="shared" si="22"/>
        <v>17.29</v>
      </c>
      <c r="U100" s="2">
        <f t="shared" si="22"/>
        <v>20.929999999999996</v>
      </c>
      <c r="V100" s="2">
        <f t="shared" si="22"/>
        <v>18.2</v>
      </c>
      <c r="W100" s="2">
        <f t="shared" si="22"/>
        <v>18.2</v>
      </c>
      <c r="X100" s="2">
        <f t="shared" si="22"/>
        <v>17.29</v>
      </c>
    </row>
    <row r="101" spans="1:24" x14ac:dyDescent="0.35">
      <c r="A101" s="79" t="str">
        <f>Rates!A101</f>
        <v>Adaptive Skills Training, Professional, 1:1</v>
      </c>
      <c r="B101" t="s">
        <v>443</v>
      </c>
      <c r="C101" s="7">
        <v>57.85</v>
      </c>
      <c r="D101" s="2">
        <f t="shared" si="16"/>
        <v>54.957499999999996</v>
      </c>
      <c r="E101" s="2">
        <f t="shared" si="21"/>
        <v>54.957499999999996</v>
      </c>
      <c r="F101" s="2">
        <f t="shared" si="21"/>
        <v>66.527500000000003</v>
      </c>
      <c r="G101" s="2">
        <f t="shared" si="21"/>
        <v>54.957499999999996</v>
      </c>
      <c r="H101" s="2">
        <f t="shared" si="21"/>
        <v>66.527500000000003</v>
      </c>
      <c r="I101" s="2">
        <f t="shared" si="21"/>
        <v>54.957499999999996</v>
      </c>
      <c r="J101" s="2">
        <f t="shared" si="21"/>
        <v>54.957499999999996</v>
      </c>
      <c r="K101" s="2">
        <f t="shared" si="21"/>
        <v>57.85</v>
      </c>
      <c r="L101" s="2">
        <f t="shared" si="21"/>
        <v>57.85</v>
      </c>
      <c r="M101" s="2">
        <f t="shared" si="21"/>
        <v>57.85</v>
      </c>
      <c r="N101" s="2">
        <f t="shared" si="21"/>
        <v>57.85</v>
      </c>
      <c r="O101" s="2">
        <f t="shared" si="22"/>
        <v>57.85</v>
      </c>
      <c r="P101" s="2">
        <f t="shared" si="22"/>
        <v>57.85</v>
      </c>
      <c r="Q101" s="2">
        <f t="shared" si="22"/>
        <v>57.85</v>
      </c>
      <c r="R101" s="2">
        <f t="shared" si="22"/>
        <v>57.85</v>
      </c>
      <c r="S101" s="2">
        <f t="shared" si="22"/>
        <v>57.85</v>
      </c>
      <c r="T101" s="2">
        <f t="shared" si="22"/>
        <v>54.957499999999996</v>
      </c>
      <c r="U101" s="2">
        <f t="shared" si="22"/>
        <v>66.527500000000003</v>
      </c>
      <c r="V101" s="2">
        <f t="shared" si="22"/>
        <v>57.85</v>
      </c>
      <c r="W101" s="2">
        <f t="shared" si="22"/>
        <v>57.85</v>
      </c>
      <c r="X101" s="2">
        <f t="shared" si="22"/>
        <v>54.957499999999996</v>
      </c>
    </row>
    <row r="102" spans="1:24" x14ac:dyDescent="0.35">
      <c r="A102" s="79" t="str">
        <f>Rates!A102</f>
        <v>Adaptive Skills Training, Professional, 1:2</v>
      </c>
      <c r="B102" t="s">
        <v>444</v>
      </c>
      <c r="C102" s="7">
        <v>57.85</v>
      </c>
      <c r="D102" s="2">
        <f t="shared" si="16"/>
        <v>54.957499999999996</v>
      </c>
      <c r="E102" s="2">
        <f t="shared" si="21"/>
        <v>54.957499999999996</v>
      </c>
      <c r="F102" s="2">
        <f t="shared" si="21"/>
        <v>66.527500000000003</v>
      </c>
      <c r="G102" s="2">
        <f t="shared" si="21"/>
        <v>54.957499999999996</v>
      </c>
      <c r="H102" s="2">
        <f t="shared" si="21"/>
        <v>66.527500000000003</v>
      </c>
      <c r="I102" s="2">
        <f t="shared" si="21"/>
        <v>54.957499999999996</v>
      </c>
      <c r="J102" s="2">
        <f t="shared" si="21"/>
        <v>54.957499999999996</v>
      </c>
      <c r="K102" s="2">
        <f t="shared" si="21"/>
        <v>57.85</v>
      </c>
      <c r="L102" s="2">
        <f t="shared" si="21"/>
        <v>57.85</v>
      </c>
      <c r="M102" s="2">
        <f t="shared" si="21"/>
        <v>57.85</v>
      </c>
      <c r="N102" s="2">
        <f t="shared" si="21"/>
        <v>57.85</v>
      </c>
      <c r="O102" s="2">
        <f t="shared" si="22"/>
        <v>57.85</v>
      </c>
      <c r="P102" s="2">
        <f t="shared" si="22"/>
        <v>57.85</v>
      </c>
      <c r="Q102" s="2">
        <f t="shared" si="22"/>
        <v>57.85</v>
      </c>
      <c r="R102" s="2">
        <f t="shared" si="22"/>
        <v>57.85</v>
      </c>
      <c r="S102" s="2">
        <f t="shared" si="22"/>
        <v>57.85</v>
      </c>
      <c r="T102" s="2">
        <f t="shared" si="22"/>
        <v>54.957499999999996</v>
      </c>
      <c r="U102" s="2">
        <f t="shared" si="22"/>
        <v>66.527500000000003</v>
      </c>
      <c r="V102" s="2">
        <f t="shared" si="22"/>
        <v>57.85</v>
      </c>
      <c r="W102" s="2">
        <f t="shared" si="22"/>
        <v>57.85</v>
      </c>
      <c r="X102" s="2">
        <f t="shared" si="22"/>
        <v>54.957499999999996</v>
      </c>
    </row>
    <row r="103" spans="1:24" x14ac:dyDescent="0.35">
      <c r="A103" s="79" t="str">
        <f>Rates!A103</f>
        <v>Adaptive Skills Training, Professional, 1:3</v>
      </c>
      <c r="B103" t="s">
        <v>445</v>
      </c>
      <c r="C103" s="7">
        <v>57.85</v>
      </c>
      <c r="D103" s="2">
        <f t="shared" si="16"/>
        <v>54.957499999999996</v>
      </c>
      <c r="E103" s="2">
        <f t="shared" ref="E103:N112" si="23">$C103*E$218</f>
        <v>54.957499999999996</v>
      </c>
      <c r="F103" s="2">
        <f t="shared" si="23"/>
        <v>66.527500000000003</v>
      </c>
      <c r="G103" s="2">
        <f t="shared" si="23"/>
        <v>54.957499999999996</v>
      </c>
      <c r="H103" s="2">
        <f t="shared" si="23"/>
        <v>66.527500000000003</v>
      </c>
      <c r="I103" s="2">
        <f t="shared" si="23"/>
        <v>54.957499999999996</v>
      </c>
      <c r="J103" s="2">
        <f t="shared" si="23"/>
        <v>54.957499999999996</v>
      </c>
      <c r="K103" s="2">
        <f t="shared" si="23"/>
        <v>57.85</v>
      </c>
      <c r="L103" s="2">
        <f t="shared" si="23"/>
        <v>57.85</v>
      </c>
      <c r="M103" s="2">
        <f t="shared" si="23"/>
        <v>57.85</v>
      </c>
      <c r="N103" s="2">
        <f t="shared" si="23"/>
        <v>57.85</v>
      </c>
      <c r="O103" s="2">
        <f t="shared" ref="O103:X112" si="24">$C103*O$218</f>
        <v>57.85</v>
      </c>
      <c r="P103" s="2">
        <f t="shared" si="24"/>
        <v>57.85</v>
      </c>
      <c r="Q103" s="2">
        <f t="shared" si="24"/>
        <v>57.85</v>
      </c>
      <c r="R103" s="2">
        <f t="shared" si="24"/>
        <v>57.85</v>
      </c>
      <c r="S103" s="2">
        <f t="shared" si="24"/>
        <v>57.85</v>
      </c>
      <c r="T103" s="2">
        <f t="shared" si="24"/>
        <v>54.957499999999996</v>
      </c>
      <c r="U103" s="2">
        <f t="shared" si="24"/>
        <v>66.527500000000003</v>
      </c>
      <c r="V103" s="2">
        <f t="shared" si="24"/>
        <v>57.85</v>
      </c>
      <c r="W103" s="2">
        <f t="shared" si="24"/>
        <v>57.85</v>
      </c>
      <c r="X103" s="2">
        <f t="shared" si="24"/>
        <v>54.957499999999996</v>
      </c>
    </row>
    <row r="104" spans="1:24" x14ac:dyDescent="0.35">
      <c r="A104" s="79" t="str">
        <f>Rates!A104</f>
        <v>Adaptive Skills Training, Specialist, 1:1</v>
      </c>
      <c r="B104" t="s">
        <v>446</v>
      </c>
      <c r="C104" s="7">
        <v>40.619999999999997</v>
      </c>
      <c r="D104" s="2">
        <f t="shared" si="16"/>
        <v>38.588999999999999</v>
      </c>
      <c r="E104" s="2">
        <f t="shared" si="23"/>
        <v>38.588999999999999</v>
      </c>
      <c r="F104" s="2">
        <f t="shared" si="23"/>
        <v>46.712999999999994</v>
      </c>
      <c r="G104" s="2">
        <f t="shared" si="23"/>
        <v>38.588999999999999</v>
      </c>
      <c r="H104" s="2">
        <f t="shared" si="23"/>
        <v>46.712999999999994</v>
      </c>
      <c r="I104" s="2">
        <f t="shared" si="23"/>
        <v>38.588999999999999</v>
      </c>
      <c r="J104" s="2">
        <f t="shared" si="23"/>
        <v>38.588999999999999</v>
      </c>
      <c r="K104" s="2">
        <f t="shared" si="23"/>
        <v>40.619999999999997</v>
      </c>
      <c r="L104" s="2">
        <f t="shared" si="23"/>
        <v>40.619999999999997</v>
      </c>
      <c r="M104" s="2">
        <f t="shared" si="23"/>
        <v>40.619999999999997</v>
      </c>
      <c r="N104" s="2">
        <f t="shared" si="23"/>
        <v>40.619999999999997</v>
      </c>
      <c r="O104" s="2">
        <f t="shared" si="24"/>
        <v>40.619999999999997</v>
      </c>
      <c r="P104" s="2">
        <f t="shared" si="24"/>
        <v>40.619999999999997</v>
      </c>
      <c r="Q104" s="2">
        <f t="shared" si="24"/>
        <v>40.619999999999997</v>
      </c>
      <c r="R104" s="2">
        <f t="shared" si="24"/>
        <v>40.619999999999997</v>
      </c>
      <c r="S104" s="2">
        <f t="shared" si="24"/>
        <v>40.619999999999997</v>
      </c>
      <c r="T104" s="2">
        <f t="shared" si="24"/>
        <v>38.588999999999999</v>
      </c>
      <c r="U104" s="2">
        <f t="shared" si="24"/>
        <v>46.712999999999994</v>
      </c>
      <c r="V104" s="2">
        <f t="shared" si="24"/>
        <v>40.619999999999997</v>
      </c>
      <c r="W104" s="2">
        <f t="shared" si="24"/>
        <v>40.619999999999997</v>
      </c>
      <c r="X104" s="2">
        <f t="shared" si="24"/>
        <v>38.588999999999999</v>
      </c>
    </row>
    <row r="105" spans="1:24" x14ac:dyDescent="0.35">
      <c r="A105" s="79" t="str">
        <f>Rates!A105</f>
        <v>Adaptive Skills Training, Specialist, 1:2</v>
      </c>
      <c r="B105" t="s">
        <v>447</v>
      </c>
      <c r="C105" s="7">
        <v>40.619999999999997</v>
      </c>
      <c r="D105" s="2">
        <f t="shared" si="16"/>
        <v>38.588999999999999</v>
      </c>
      <c r="E105" s="2">
        <f t="shared" si="23"/>
        <v>38.588999999999999</v>
      </c>
      <c r="F105" s="2">
        <f t="shared" si="23"/>
        <v>46.712999999999994</v>
      </c>
      <c r="G105" s="2">
        <f t="shared" si="23"/>
        <v>38.588999999999999</v>
      </c>
      <c r="H105" s="2">
        <f t="shared" si="23"/>
        <v>46.712999999999994</v>
      </c>
      <c r="I105" s="2">
        <f t="shared" si="23"/>
        <v>38.588999999999999</v>
      </c>
      <c r="J105" s="2">
        <f t="shared" si="23"/>
        <v>38.588999999999999</v>
      </c>
      <c r="K105" s="2">
        <f t="shared" si="23"/>
        <v>40.619999999999997</v>
      </c>
      <c r="L105" s="2">
        <f t="shared" si="23"/>
        <v>40.619999999999997</v>
      </c>
      <c r="M105" s="2">
        <f t="shared" si="23"/>
        <v>40.619999999999997</v>
      </c>
      <c r="N105" s="2">
        <f t="shared" si="23"/>
        <v>40.619999999999997</v>
      </c>
      <c r="O105" s="2">
        <f t="shared" si="24"/>
        <v>40.619999999999997</v>
      </c>
      <c r="P105" s="2">
        <f t="shared" si="24"/>
        <v>40.619999999999997</v>
      </c>
      <c r="Q105" s="2">
        <f t="shared" si="24"/>
        <v>40.619999999999997</v>
      </c>
      <c r="R105" s="2">
        <f t="shared" si="24"/>
        <v>40.619999999999997</v>
      </c>
      <c r="S105" s="2">
        <f t="shared" si="24"/>
        <v>40.619999999999997</v>
      </c>
      <c r="T105" s="2">
        <f t="shared" si="24"/>
        <v>38.588999999999999</v>
      </c>
      <c r="U105" s="2">
        <f t="shared" si="24"/>
        <v>46.712999999999994</v>
      </c>
      <c r="V105" s="2">
        <f t="shared" si="24"/>
        <v>40.619999999999997</v>
      </c>
      <c r="W105" s="2">
        <f t="shared" si="24"/>
        <v>40.619999999999997</v>
      </c>
      <c r="X105" s="2">
        <f t="shared" si="24"/>
        <v>38.588999999999999</v>
      </c>
    </row>
    <row r="106" spans="1:24" x14ac:dyDescent="0.35">
      <c r="A106" s="79" t="str">
        <f>Rates!A106</f>
        <v>Adaptive Skills Training, Specialist, 1:3</v>
      </c>
      <c r="B106" t="s">
        <v>448</v>
      </c>
      <c r="C106" s="7">
        <v>40.619999999999997</v>
      </c>
      <c r="D106" s="2">
        <f t="shared" si="16"/>
        <v>38.588999999999999</v>
      </c>
      <c r="E106" s="2">
        <f t="shared" si="23"/>
        <v>38.588999999999999</v>
      </c>
      <c r="F106" s="2">
        <f t="shared" si="23"/>
        <v>46.712999999999994</v>
      </c>
      <c r="G106" s="2">
        <f t="shared" si="23"/>
        <v>38.588999999999999</v>
      </c>
      <c r="H106" s="2">
        <f t="shared" si="23"/>
        <v>46.712999999999994</v>
      </c>
      <c r="I106" s="2">
        <f t="shared" si="23"/>
        <v>38.588999999999999</v>
      </c>
      <c r="J106" s="2">
        <f t="shared" si="23"/>
        <v>38.588999999999999</v>
      </c>
      <c r="K106" s="2">
        <f t="shared" si="23"/>
        <v>40.619999999999997</v>
      </c>
      <c r="L106" s="2">
        <f t="shared" si="23"/>
        <v>40.619999999999997</v>
      </c>
      <c r="M106" s="2">
        <f t="shared" si="23"/>
        <v>40.619999999999997</v>
      </c>
      <c r="N106" s="2">
        <f t="shared" si="23"/>
        <v>40.619999999999997</v>
      </c>
      <c r="O106" s="2">
        <f t="shared" si="24"/>
        <v>40.619999999999997</v>
      </c>
      <c r="P106" s="2">
        <f t="shared" si="24"/>
        <v>40.619999999999997</v>
      </c>
      <c r="Q106" s="2">
        <f t="shared" si="24"/>
        <v>40.619999999999997</v>
      </c>
      <c r="R106" s="2">
        <f t="shared" si="24"/>
        <v>40.619999999999997</v>
      </c>
      <c r="S106" s="2">
        <f t="shared" si="24"/>
        <v>40.619999999999997</v>
      </c>
      <c r="T106" s="2">
        <f t="shared" si="24"/>
        <v>38.588999999999999</v>
      </c>
      <c r="U106" s="2">
        <f t="shared" si="24"/>
        <v>46.712999999999994</v>
      </c>
      <c r="V106" s="2">
        <f t="shared" si="24"/>
        <v>40.619999999999997</v>
      </c>
      <c r="W106" s="2">
        <f t="shared" si="24"/>
        <v>40.619999999999997</v>
      </c>
      <c r="X106" s="2">
        <f t="shared" si="24"/>
        <v>38.588999999999999</v>
      </c>
    </row>
    <row r="107" spans="1:24" x14ac:dyDescent="0.35">
      <c r="A107" s="79" t="str">
        <f>Rates!A107</f>
        <v>Behavior Analyst, 1:1</v>
      </c>
      <c r="B107" t="s">
        <v>449</v>
      </c>
      <c r="C107" s="7">
        <v>58.7</v>
      </c>
      <c r="D107" s="2">
        <f t="shared" si="16"/>
        <v>55.765000000000001</v>
      </c>
      <c r="E107" s="2">
        <f t="shared" si="23"/>
        <v>55.765000000000001</v>
      </c>
      <c r="F107" s="2">
        <f t="shared" si="23"/>
        <v>67.504999999999995</v>
      </c>
      <c r="G107" s="2">
        <f t="shared" si="23"/>
        <v>55.765000000000001</v>
      </c>
      <c r="H107" s="2">
        <f t="shared" si="23"/>
        <v>67.504999999999995</v>
      </c>
      <c r="I107" s="2">
        <f t="shared" si="23"/>
        <v>55.765000000000001</v>
      </c>
      <c r="J107" s="2">
        <f t="shared" si="23"/>
        <v>55.765000000000001</v>
      </c>
      <c r="K107" s="2">
        <f t="shared" si="23"/>
        <v>58.7</v>
      </c>
      <c r="L107" s="2">
        <f t="shared" si="23"/>
        <v>58.7</v>
      </c>
      <c r="M107" s="2">
        <f t="shared" si="23"/>
        <v>58.7</v>
      </c>
      <c r="N107" s="2">
        <f t="shared" si="23"/>
        <v>58.7</v>
      </c>
      <c r="O107" s="2">
        <f t="shared" si="24"/>
        <v>58.7</v>
      </c>
      <c r="P107" s="2">
        <f t="shared" si="24"/>
        <v>58.7</v>
      </c>
      <c r="Q107" s="2">
        <f t="shared" si="24"/>
        <v>58.7</v>
      </c>
      <c r="R107" s="2">
        <f t="shared" si="24"/>
        <v>58.7</v>
      </c>
      <c r="S107" s="2">
        <f t="shared" si="24"/>
        <v>58.7</v>
      </c>
      <c r="T107" s="2">
        <f t="shared" si="24"/>
        <v>55.765000000000001</v>
      </c>
      <c r="U107" s="2">
        <f t="shared" si="24"/>
        <v>67.504999999999995</v>
      </c>
      <c r="V107" s="2">
        <f t="shared" si="24"/>
        <v>58.7</v>
      </c>
      <c r="W107" s="2">
        <f t="shared" si="24"/>
        <v>58.7</v>
      </c>
      <c r="X107" s="2">
        <f t="shared" si="24"/>
        <v>55.765000000000001</v>
      </c>
    </row>
    <row r="108" spans="1:24" x14ac:dyDescent="0.35">
      <c r="A108" s="79" t="str">
        <f>Rates!A108</f>
        <v>Behavior Analyst, 1:2</v>
      </c>
      <c r="B108" t="s">
        <v>450</v>
      </c>
      <c r="C108" s="7">
        <v>58.7</v>
      </c>
      <c r="D108" s="2">
        <f t="shared" si="16"/>
        <v>55.765000000000001</v>
      </c>
      <c r="E108" s="2">
        <f t="shared" si="23"/>
        <v>55.765000000000001</v>
      </c>
      <c r="F108" s="2">
        <f t="shared" si="23"/>
        <v>67.504999999999995</v>
      </c>
      <c r="G108" s="2">
        <f t="shared" si="23"/>
        <v>55.765000000000001</v>
      </c>
      <c r="H108" s="2">
        <f t="shared" si="23"/>
        <v>67.504999999999995</v>
      </c>
      <c r="I108" s="2">
        <f t="shared" si="23"/>
        <v>55.765000000000001</v>
      </c>
      <c r="J108" s="2">
        <f t="shared" si="23"/>
        <v>55.765000000000001</v>
      </c>
      <c r="K108" s="2">
        <f t="shared" si="23"/>
        <v>58.7</v>
      </c>
      <c r="L108" s="2">
        <f t="shared" si="23"/>
        <v>58.7</v>
      </c>
      <c r="M108" s="2">
        <f t="shared" si="23"/>
        <v>58.7</v>
      </c>
      <c r="N108" s="2">
        <f t="shared" si="23"/>
        <v>58.7</v>
      </c>
      <c r="O108" s="2">
        <f t="shared" si="24"/>
        <v>58.7</v>
      </c>
      <c r="P108" s="2">
        <f t="shared" si="24"/>
        <v>58.7</v>
      </c>
      <c r="Q108" s="2">
        <f t="shared" si="24"/>
        <v>58.7</v>
      </c>
      <c r="R108" s="2">
        <f t="shared" si="24"/>
        <v>58.7</v>
      </c>
      <c r="S108" s="2">
        <f t="shared" si="24"/>
        <v>58.7</v>
      </c>
      <c r="T108" s="2">
        <f t="shared" si="24"/>
        <v>55.765000000000001</v>
      </c>
      <c r="U108" s="2">
        <f t="shared" si="24"/>
        <v>67.504999999999995</v>
      </c>
      <c r="V108" s="2">
        <f t="shared" si="24"/>
        <v>58.7</v>
      </c>
      <c r="W108" s="2">
        <f t="shared" si="24"/>
        <v>58.7</v>
      </c>
      <c r="X108" s="2">
        <f t="shared" si="24"/>
        <v>55.765000000000001</v>
      </c>
    </row>
    <row r="109" spans="1:24" x14ac:dyDescent="0.35">
      <c r="A109" s="79" t="str">
        <f>Rates!A109</f>
        <v>Behavior Analyst, 1:3</v>
      </c>
      <c r="B109" t="s">
        <v>451</v>
      </c>
      <c r="C109" s="7">
        <v>58.7</v>
      </c>
      <c r="D109" s="2">
        <f t="shared" si="16"/>
        <v>55.765000000000001</v>
      </c>
      <c r="E109" s="2">
        <f t="shared" si="23"/>
        <v>55.765000000000001</v>
      </c>
      <c r="F109" s="2">
        <f t="shared" si="23"/>
        <v>67.504999999999995</v>
      </c>
      <c r="G109" s="2">
        <f t="shared" si="23"/>
        <v>55.765000000000001</v>
      </c>
      <c r="H109" s="2">
        <f t="shared" si="23"/>
        <v>67.504999999999995</v>
      </c>
      <c r="I109" s="2">
        <f t="shared" si="23"/>
        <v>55.765000000000001</v>
      </c>
      <c r="J109" s="2">
        <f t="shared" si="23"/>
        <v>55.765000000000001</v>
      </c>
      <c r="K109" s="2">
        <f t="shared" si="23"/>
        <v>58.7</v>
      </c>
      <c r="L109" s="2">
        <f t="shared" si="23"/>
        <v>58.7</v>
      </c>
      <c r="M109" s="2">
        <f t="shared" si="23"/>
        <v>58.7</v>
      </c>
      <c r="N109" s="2">
        <f t="shared" si="23"/>
        <v>58.7</v>
      </c>
      <c r="O109" s="2">
        <f t="shared" si="24"/>
        <v>58.7</v>
      </c>
      <c r="P109" s="2">
        <f t="shared" si="24"/>
        <v>58.7</v>
      </c>
      <c r="Q109" s="2">
        <f t="shared" si="24"/>
        <v>58.7</v>
      </c>
      <c r="R109" s="2">
        <f t="shared" si="24"/>
        <v>58.7</v>
      </c>
      <c r="S109" s="2">
        <f t="shared" si="24"/>
        <v>58.7</v>
      </c>
      <c r="T109" s="2">
        <f t="shared" si="24"/>
        <v>55.765000000000001</v>
      </c>
      <c r="U109" s="2">
        <f t="shared" si="24"/>
        <v>67.504999999999995</v>
      </c>
      <c r="V109" s="2">
        <f t="shared" si="24"/>
        <v>58.7</v>
      </c>
      <c r="W109" s="2">
        <f t="shared" si="24"/>
        <v>58.7</v>
      </c>
      <c r="X109" s="2">
        <f t="shared" si="24"/>
        <v>55.765000000000001</v>
      </c>
    </row>
    <row r="110" spans="1:24" x14ac:dyDescent="0.35">
      <c r="A110" s="79" t="str">
        <f>Rates!A110</f>
        <v>Associate Behavior Analyst, 1:1</v>
      </c>
      <c r="B110" t="s">
        <v>452</v>
      </c>
      <c r="C110" s="7">
        <v>27.36</v>
      </c>
      <c r="D110" s="2">
        <f t="shared" si="16"/>
        <v>25.991999999999997</v>
      </c>
      <c r="E110" s="2">
        <f t="shared" si="23"/>
        <v>25.991999999999997</v>
      </c>
      <c r="F110" s="2">
        <f t="shared" si="23"/>
        <v>31.463999999999999</v>
      </c>
      <c r="G110" s="2">
        <f t="shared" si="23"/>
        <v>25.991999999999997</v>
      </c>
      <c r="H110" s="2">
        <f t="shared" si="23"/>
        <v>31.463999999999999</v>
      </c>
      <c r="I110" s="2">
        <f t="shared" si="23"/>
        <v>25.991999999999997</v>
      </c>
      <c r="J110" s="2">
        <f t="shared" si="23"/>
        <v>25.991999999999997</v>
      </c>
      <c r="K110" s="2">
        <f t="shared" si="23"/>
        <v>27.36</v>
      </c>
      <c r="L110" s="2">
        <f t="shared" si="23"/>
        <v>27.36</v>
      </c>
      <c r="M110" s="2">
        <f t="shared" si="23"/>
        <v>27.36</v>
      </c>
      <c r="N110" s="2">
        <f t="shared" si="23"/>
        <v>27.36</v>
      </c>
      <c r="O110" s="2">
        <f t="shared" si="24"/>
        <v>27.36</v>
      </c>
      <c r="P110" s="2">
        <f t="shared" si="24"/>
        <v>27.36</v>
      </c>
      <c r="Q110" s="2">
        <f t="shared" si="24"/>
        <v>27.36</v>
      </c>
      <c r="R110" s="2">
        <f t="shared" si="24"/>
        <v>27.36</v>
      </c>
      <c r="S110" s="2">
        <f t="shared" si="24"/>
        <v>27.36</v>
      </c>
      <c r="T110" s="2">
        <f t="shared" si="24"/>
        <v>25.991999999999997</v>
      </c>
      <c r="U110" s="2">
        <f t="shared" si="24"/>
        <v>31.463999999999999</v>
      </c>
      <c r="V110" s="2">
        <f t="shared" si="24"/>
        <v>27.36</v>
      </c>
      <c r="W110" s="2">
        <f t="shared" si="24"/>
        <v>27.36</v>
      </c>
      <c r="X110" s="2">
        <f t="shared" si="24"/>
        <v>25.991999999999997</v>
      </c>
    </row>
    <row r="111" spans="1:24" x14ac:dyDescent="0.35">
      <c r="A111" s="79" t="str">
        <f>Rates!A111</f>
        <v>Associate Behavior Analyst, 1:2</v>
      </c>
      <c r="B111" t="s">
        <v>453</v>
      </c>
      <c r="C111" s="7">
        <v>27.36</v>
      </c>
      <c r="D111" s="2">
        <f t="shared" si="16"/>
        <v>25.991999999999997</v>
      </c>
      <c r="E111" s="2">
        <f t="shared" si="23"/>
        <v>25.991999999999997</v>
      </c>
      <c r="F111" s="2">
        <f t="shared" si="23"/>
        <v>31.463999999999999</v>
      </c>
      <c r="G111" s="2">
        <f t="shared" si="23"/>
        <v>25.991999999999997</v>
      </c>
      <c r="H111" s="2">
        <f t="shared" si="23"/>
        <v>31.463999999999999</v>
      </c>
      <c r="I111" s="2">
        <f t="shared" si="23"/>
        <v>25.991999999999997</v>
      </c>
      <c r="J111" s="2">
        <f t="shared" si="23"/>
        <v>25.991999999999997</v>
      </c>
      <c r="K111" s="2">
        <f t="shared" si="23"/>
        <v>27.36</v>
      </c>
      <c r="L111" s="2">
        <f t="shared" si="23"/>
        <v>27.36</v>
      </c>
      <c r="M111" s="2">
        <f t="shared" si="23"/>
        <v>27.36</v>
      </c>
      <c r="N111" s="2">
        <f t="shared" si="23"/>
        <v>27.36</v>
      </c>
      <c r="O111" s="2">
        <f t="shared" si="24"/>
        <v>27.36</v>
      </c>
      <c r="P111" s="2">
        <f t="shared" si="24"/>
        <v>27.36</v>
      </c>
      <c r="Q111" s="2">
        <f t="shared" si="24"/>
        <v>27.36</v>
      </c>
      <c r="R111" s="2">
        <f t="shared" si="24"/>
        <v>27.36</v>
      </c>
      <c r="S111" s="2">
        <f t="shared" si="24"/>
        <v>27.36</v>
      </c>
      <c r="T111" s="2">
        <f t="shared" si="24"/>
        <v>25.991999999999997</v>
      </c>
      <c r="U111" s="2">
        <f t="shared" si="24"/>
        <v>31.463999999999999</v>
      </c>
      <c r="V111" s="2">
        <f t="shared" si="24"/>
        <v>27.36</v>
      </c>
      <c r="W111" s="2">
        <f t="shared" si="24"/>
        <v>27.36</v>
      </c>
      <c r="X111" s="2">
        <f t="shared" si="24"/>
        <v>25.991999999999997</v>
      </c>
    </row>
    <row r="112" spans="1:24" x14ac:dyDescent="0.35">
      <c r="A112" s="79" t="str">
        <f>Rates!A112</f>
        <v>Associate Behavior Analyst, 1:3</v>
      </c>
      <c r="B112" t="s">
        <v>454</v>
      </c>
      <c r="C112" s="7">
        <v>27.36</v>
      </c>
      <c r="D112" s="2">
        <f t="shared" si="16"/>
        <v>25.991999999999997</v>
      </c>
      <c r="E112" s="2">
        <f t="shared" si="23"/>
        <v>25.991999999999997</v>
      </c>
      <c r="F112" s="2">
        <f t="shared" si="23"/>
        <v>31.463999999999999</v>
      </c>
      <c r="G112" s="2">
        <f t="shared" si="23"/>
        <v>25.991999999999997</v>
      </c>
      <c r="H112" s="2">
        <f t="shared" si="23"/>
        <v>31.463999999999999</v>
      </c>
      <c r="I112" s="2">
        <f t="shared" si="23"/>
        <v>25.991999999999997</v>
      </c>
      <c r="J112" s="2">
        <f t="shared" si="23"/>
        <v>25.991999999999997</v>
      </c>
      <c r="K112" s="2">
        <f t="shared" si="23"/>
        <v>27.36</v>
      </c>
      <c r="L112" s="2">
        <f t="shared" si="23"/>
        <v>27.36</v>
      </c>
      <c r="M112" s="2">
        <f t="shared" si="23"/>
        <v>27.36</v>
      </c>
      <c r="N112" s="2">
        <f t="shared" si="23"/>
        <v>27.36</v>
      </c>
      <c r="O112" s="2">
        <f t="shared" si="24"/>
        <v>27.36</v>
      </c>
      <c r="P112" s="2">
        <f t="shared" si="24"/>
        <v>27.36</v>
      </c>
      <c r="Q112" s="2">
        <f t="shared" si="24"/>
        <v>27.36</v>
      </c>
      <c r="R112" s="2">
        <f t="shared" si="24"/>
        <v>27.36</v>
      </c>
      <c r="S112" s="2">
        <f t="shared" si="24"/>
        <v>27.36</v>
      </c>
      <c r="T112" s="2">
        <f t="shared" si="24"/>
        <v>25.991999999999997</v>
      </c>
      <c r="U112" s="2">
        <f t="shared" si="24"/>
        <v>31.463999999999999</v>
      </c>
      <c r="V112" s="2">
        <f t="shared" si="24"/>
        <v>27.36</v>
      </c>
      <c r="W112" s="2">
        <f t="shared" si="24"/>
        <v>27.36</v>
      </c>
      <c r="X112" s="2">
        <f t="shared" si="24"/>
        <v>25.991999999999997</v>
      </c>
    </row>
    <row r="113" spans="1:24" x14ac:dyDescent="0.35">
      <c r="A113" s="79" t="str">
        <f>Rates!A113</f>
        <v>Behavior Management Assistant, 1:1</v>
      </c>
      <c r="B113" t="s">
        <v>455</v>
      </c>
      <c r="C113" s="7">
        <v>27.36</v>
      </c>
      <c r="D113" s="2">
        <f t="shared" si="16"/>
        <v>25.991999999999997</v>
      </c>
      <c r="E113" s="2">
        <f t="shared" ref="E113:N122" si="25">$C113*E$218</f>
        <v>25.991999999999997</v>
      </c>
      <c r="F113" s="2">
        <f t="shared" si="25"/>
        <v>31.463999999999999</v>
      </c>
      <c r="G113" s="2">
        <f t="shared" si="25"/>
        <v>25.991999999999997</v>
      </c>
      <c r="H113" s="2">
        <f t="shared" si="25"/>
        <v>31.463999999999999</v>
      </c>
      <c r="I113" s="2">
        <f t="shared" si="25"/>
        <v>25.991999999999997</v>
      </c>
      <c r="J113" s="2">
        <f t="shared" si="25"/>
        <v>25.991999999999997</v>
      </c>
      <c r="K113" s="2">
        <f t="shared" si="25"/>
        <v>27.36</v>
      </c>
      <c r="L113" s="2">
        <f t="shared" si="25"/>
        <v>27.36</v>
      </c>
      <c r="M113" s="2">
        <f t="shared" si="25"/>
        <v>27.36</v>
      </c>
      <c r="N113" s="2">
        <f t="shared" si="25"/>
        <v>27.36</v>
      </c>
      <c r="O113" s="2">
        <f t="shared" ref="O113:X122" si="26">$C113*O$218</f>
        <v>27.36</v>
      </c>
      <c r="P113" s="2">
        <f t="shared" si="26"/>
        <v>27.36</v>
      </c>
      <c r="Q113" s="2">
        <f t="shared" si="26"/>
        <v>27.36</v>
      </c>
      <c r="R113" s="2">
        <f t="shared" si="26"/>
        <v>27.36</v>
      </c>
      <c r="S113" s="2">
        <f t="shared" si="26"/>
        <v>27.36</v>
      </c>
      <c r="T113" s="2">
        <f t="shared" si="26"/>
        <v>25.991999999999997</v>
      </c>
      <c r="U113" s="2">
        <f t="shared" si="26"/>
        <v>31.463999999999999</v>
      </c>
      <c r="V113" s="2">
        <f t="shared" si="26"/>
        <v>27.36</v>
      </c>
      <c r="W113" s="2">
        <f t="shared" si="26"/>
        <v>27.36</v>
      </c>
      <c r="X113" s="2">
        <f t="shared" si="26"/>
        <v>25.991999999999997</v>
      </c>
    </row>
    <row r="114" spans="1:24" x14ac:dyDescent="0.35">
      <c r="A114" s="79" t="str">
        <f>Rates!A114</f>
        <v>Behavior Management Assistant, 1:2</v>
      </c>
      <c r="B114" t="s">
        <v>456</v>
      </c>
      <c r="C114" s="7">
        <v>27.36</v>
      </c>
      <c r="D114" s="2">
        <f t="shared" si="16"/>
        <v>25.991999999999997</v>
      </c>
      <c r="E114" s="2">
        <f t="shared" si="25"/>
        <v>25.991999999999997</v>
      </c>
      <c r="F114" s="2">
        <f t="shared" si="25"/>
        <v>31.463999999999999</v>
      </c>
      <c r="G114" s="2">
        <f t="shared" si="25"/>
        <v>25.991999999999997</v>
      </c>
      <c r="H114" s="2">
        <f t="shared" si="25"/>
        <v>31.463999999999999</v>
      </c>
      <c r="I114" s="2">
        <f t="shared" si="25"/>
        <v>25.991999999999997</v>
      </c>
      <c r="J114" s="2">
        <f t="shared" si="25"/>
        <v>25.991999999999997</v>
      </c>
      <c r="K114" s="2">
        <f t="shared" si="25"/>
        <v>27.36</v>
      </c>
      <c r="L114" s="2">
        <f t="shared" si="25"/>
        <v>27.36</v>
      </c>
      <c r="M114" s="2">
        <f t="shared" si="25"/>
        <v>27.36</v>
      </c>
      <c r="N114" s="2">
        <f t="shared" si="25"/>
        <v>27.36</v>
      </c>
      <c r="O114" s="2">
        <f t="shared" si="26"/>
        <v>27.36</v>
      </c>
      <c r="P114" s="2">
        <f t="shared" si="26"/>
        <v>27.36</v>
      </c>
      <c r="Q114" s="2">
        <f t="shared" si="26"/>
        <v>27.36</v>
      </c>
      <c r="R114" s="2">
        <f t="shared" si="26"/>
        <v>27.36</v>
      </c>
      <c r="S114" s="2">
        <f t="shared" si="26"/>
        <v>27.36</v>
      </c>
      <c r="T114" s="2">
        <f t="shared" si="26"/>
        <v>25.991999999999997</v>
      </c>
      <c r="U114" s="2">
        <f t="shared" si="26"/>
        <v>31.463999999999999</v>
      </c>
      <c r="V114" s="2">
        <f t="shared" si="26"/>
        <v>27.36</v>
      </c>
      <c r="W114" s="2">
        <f t="shared" si="26"/>
        <v>27.36</v>
      </c>
      <c r="X114" s="2">
        <f t="shared" si="26"/>
        <v>25.991999999999997</v>
      </c>
    </row>
    <row r="115" spans="1:24" x14ac:dyDescent="0.35">
      <c r="A115" s="79" t="str">
        <f>Rates!A115</f>
        <v>Behavior Management Assistant, 1:3</v>
      </c>
      <c r="B115" t="s">
        <v>457</v>
      </c>
      <c r="C115" s="7">
        <v>27.36</v>
      </c>
      <c r="D115" s="2">
        <f t="shared" si="16"/>
        <v>25.991999999999997</v>
      </c>
      <c r="E115" s="2">
        <f t="shared" si="25"/>
        <v>25.991999999999997</v>
      </c>
      <c r="F115" s="2">
        <f t="shared" si="25"/>
        <v>31.463999999999999</v>
      </c>
      <c r="G115" s="2">
        <f t="shared" si="25"/>
        <v>25.991999999999997</v>
      </c>
      <c r="H115" s="2">
        <f t="shared" si="25"/>
        <v>31.463999999999999</v>
      </c>
      <c r="I115" s="2">
        <f t="shared" si="25"/>
        <v>25.991999999999997</v>
      </c>
      <c r="J115" s="2">
        <f t="shared" si="25"/>
        <v>25.991999999999997</v>
      </c>
      <c r="K115" s="2">
        <f t="shared" si="25"/>
        <v>27.36</v>
      </c>
      <c r="L115" s="2">
        <f t="shared" si="25"/>
        <v>27.36</v>
      </c>
      <c r="M115" s="2">
        <f t="shared" si="25"/>
        <v>27.36</v>
      </c>
      <c r="N115" s="2">
        <f t="shared" si="25"/>
        <v>27.36</v>
      </c>
      <c r="O115" s="2">
        <f t="shared" si="26"/>
        <v>27.36</v>
      </c>
      <c r="P115" s="2">
        <f t="shared" si="26"/>
        <v>27.36</v>
      </c>
      <c r="Q115" s="2">
        <f t="shared" si="26"/>
        <v>27.36</v>
      </c>
      <c r="R115" s="2">
        <f t="shared" si="26"/>
        <v>27.36</v>
      </c>
      <c r="S115" s="2">
        <f t="shared" si="26"/>
        <v>27.36</v>
      </c>
      <c r="T115" s="2">
        <f t="shared" si="26"/>
        <v>25.991999999999997</v>
      </c>
      <c r="U115" s="2">
        <f t="shared" si="26"/>
        <v>31.463999999999999</v>
      </c>
      <c r="V115" s="2">
        <f t="shared" si="26"/>
        <v>27.36</v>
      </c>
      <c r="W115" s="2">
        <f t="shared" si="26"/>
        <v>27.36</v>
      </c>
      <c r="X115" s="2">
        <f t="shared" si="26"/>
        <v>25.991999999999997</v>
      </c>
    </row>
    <row r="116" spans="1:24" x14ac:dyDescent="0.35">
      <c r="A116" s="79" t="str">
        <f>Rates!A116</f>
        <v>Behavior Technician - Paraprofessional, 1:1</v>
      </c>
      <c r="B116" t="s">
        <v>458</v>
      </c>
      <c r="C116" s="7">
        <v>21.46</v>
      </c>
      <c r="D116" s="2">
        <f t="shared" si="16"/>
        <v>20.387</v>
      </c>
      <c r="E116" s="2">
        <f t="shared" si="25"/>
        <v>20.387</v>
      </c>
      <c r="F116" s="2">
        <f t="shared" si="25"/>
        <v>24.678999999999998</v>
      </c>
      <c r="G116" s="2">
        <f t="shared" si="25"/>
        <v>20.387</v>
      </c>
      <c r="H116" s="2">
        <f t="shared" si="25"/>
        <v>24.678999999999998</v>
      </c>
      <c r="I116" s="2">
        <f t="shared" si="25"/>
        <v>20.387</v>
      </c>
      <c r="J116" s="2">
        <f t="shared" si="25"/>
        <v>20.387</v>
      </c>
      <c r="K116" s="2">
        <f t="shared" si="25"/>
        <v>21.46</v>
      </c>
      <c r="L116" s="2">
        <f t="shared" si="25"/>
        <v>21.46</v>
      </c>
      <c r="M116" s="2">
        <f t="shared" si="25"/>
        <v>21.46</v>
      </c>
      <c r="N116" s="2">
        <f t="shared" si="25"/>
        <v>21.46</v>
      </c>
      <c r="O116" s="2">
        <f t="shared" si="26"/>
        <v>21.46</v>
      </c>
      <c r="P116" s="2">
        <f t="shared" si="26"/>
        <v>21.46</v>
      </c>
      <c r="Q116" s="2">
        <f t="shared" si="26"/>
        <v>21.46</v>
      </c>
      <c r="R116" s="2">
        <f t="shared" si="26"/>
        <v>21.46</v>
      </c>
      <c r="S116" s="2">
        <f t="shared" si="26"/>
        <v>21.46</v>
      </c>
      <c r="T116" s="2">
        <f t="shared" si="26"/>
        <v>20.387</v>
      </c>
      <c r="U116" s="2">
        <f t="shared" si="26"/>
        <v>24.678999999999998</v>
      </c>
      <c r="V116" s="2">
        <f t="shared" si="26"/>
        <v>21.46</v>
      </c>
      <c r="W116" s="2">
        <f t="shared" si="26"/>
        <v>21.46</v>
      </c>
      <c r="X116" s="2">
        <f t="shared" si="26"/>
        <v>20.387</v>
      </c>
    </row>
    <row r="117" spans="1:24" x14ac:dyDescent="0.35">
      <c r="A117" s="79" t="str">
        <f>Rates!A117</f>
        <v>Behavior Technician - Paraprofessional, 1:2</v>
      </c>
      <c r="B117" t="s">
        <v>459</v>
      </c>
      <c r="C117" s="7">
        <v>21.46</v>
      </c>
      <c r="D117" s="2">
        <f t="shared" si="16"/>
        <v>20.387</v>
      </c>
      <c r="E117" s="2">
        <f t="shared" si="25"/>
        <v>20.387</v>
      </c>
      <c r="F117" s="2">
        <f t="shared" si="25"/>
        <v>24.678999999999998</v>
      </c>
      <c r="G117" s="2">
        <f t="shared" si="25"/>
        <v>20.387</v>
      </c>
      <c r="H117" s="2">
        <f t="shared" si="25"/>
        <v>24.678999999999998</v>
      </c>
      <c r="I117" s="2">
        <f t="shared" si="25"/>
        <v>20.387</v>
      </c>
      <c r="J117" s="2">
        <f t="shared" si="25"/>
        <v>20.387</v>
      </c>
      <c r="K117" s="2">
        <f t="shared" si="25"/>
        <v>21.46</v>
      </c>
      <c r="L117" s="2">
        <f t="shared" si="25"/>
        <v>21.46</v>
      </c>
      <c r="M117" s="2">
        <f t="shared" si="25"/>
        <v>21.46</v>
      </c>
      <c r="N117" s="2">
        <f t="shared" si="25"/>
        <v>21.46</v>
      </c>
      <c r="O117" s="2">
        <f t="shared" si="26"/>
        <v>21.46</v>
      </c>
      <c r="P117" s="2">
        <f t="shared" si="26"/>
        <v>21.46</v>
      </c>
      <c r="Q117" s="2">
        <f t="shared" si="26"/>
        <v>21.46</v>
      </c>
      <c r="R117" s="2">
        <f t="shared" si="26"/>
        <v>21.46</v>
      </c>
      <c r="S117" s="2">
        <f t="shared" si="26"/>
        <v>21.46</v>
      </c>
      <c r="T117" s="2">
        <f t="shared" si="26"/>
        <v>20.387</v>
      </c>
      <c r="U117" s="2">
        <f t="shared" si="26"/>
        <v>24.678999999999998</v>
      </c>
      <c r="V117" s="2">
        <f t="shared" si="26"/>
        <v>21.46</v>
      </c>
      <c r="W117" s="2">
        <f t="shared" si="26"/>
        <v>21.46</v>
      </c>
      <c r="X117" s="2">
        <f t="shared" si="26"/>
        <v>20.387</v>
      </c>
    </row>
    <row r="118" spans="1:24" x14ac:dyDescent="0.35">
      <c r="A118" s="79" t="str">
        <f>Rates!A118</f>
        <v>Behavior Technician - Paraprofessional, 1:3</v>
      </c>
      <c r="B118" t="s">
        <v>460</v>
      </c>
      <c r="C118" s="7">
        <v>21.46</v>
      </c>
      <c r="D118" s="2">
        <f t="shared" si="16"/>
        <v>20.387</v>
      </c>
      <c r="E118" s="2">
        <f t="shared" si="25"/>
        <v>20.387</v>
      </c>
      <c r="F118" s="2">
        <f t="shared" si="25"/>
        <v>24.678999999999998</v>
      </c>
      <c r="G118" s="2">
        <f t="shared" si="25"/>
        <v>20.387</v>
      </c>
      <c r="H118" s="2">
        <f t="shared" si="25"/>
        <v>24.678999999999998</v>
      </c>
      <c r="I118" s="2">
        <f t="shared" si="25"/>
        <v>20.387</v>
      </c>
      <c r="J118" s="2">
        <f t="shared" si="25"/>
        <v>20.387</v>
      </c>
      <c r="K118" s="2">
        <f t="shared" si="25"/>
        <v>21.46</v>
      </c>
      <c r="L118" s="2">
        <f t="shared" si="25"/>
        <v>21.46</v>
      </c>
      <c r="M118" s="2">
        <f t="shared" si="25"/>
        <v>21.46</v>
      </c>
      <c r="N118" s="2">
        <f t="shared" si="25"/>
        <v>21.46</v>
      </c>
      <c r="O118" s="2">
        <f t="shared" si="26"/>
        <v>21.46</v>
      </c>
      <c r="P118" s="2">
        <f t="shared" si="26"/>
        <v>21.46</v>
      </c>
      <c r="Q118" s="2">
        <f t="shared" si="26"/>
        <v>21.46</v>
      </c>
      <c r="R118" s="2">
        <f t="shared" si="26"/>
        <v>21.46</v>
      </c>
      <c r="S118" s="2">
        <f t="shared" si="26"/>
        <v>21.46</v>
      </c>
      <c r="T118" s="2">
        <f t="shared" si="26"/>
        <v>20.387</v>
      </c>
      <c r="U118" s="2">
        <f t="shared" si="26"/>
        <v>24.678999999999998</v>
      </c>
      <c r="V118" s="2">
        <f t="shared" si="26"/>
        <v>21.46</v>
      </c>
      <c r="W118" s="2">
        <f t="shared" si="26"/>
        <v>21.46</v>
      </c>
      <c r="X118" s="2">
        <f t="shared" si="26"/>
        <v>20.387</v>
      </c>
    </row>
    <row r="119" spans="1:24" x14ac:dyDescent="0.35">
      <c r="A119" s="79" t="str">
        <f>Rates!A119</f>
        <v>Behavior Management Consultant, 1:1</v>
      </c>
      <c r="B119" t="s">
        <v>461</v>
      </c>
      <c r="C119" s="7">
        <v>32.17</v>
      </c>
      <c r="D119" s="2">
        <f t="shared" si="16"/>
        <v>30.561499999999999</v>
      </c>
      <c r="E119" s="2">
        <f t="shared" si="25"/>
        <v>30.561499999999999</v>
      </c>
      <c r="F119" s="2">
        <f t="shared" si="25"/>
        <v>36.9955</v>
      </c>
      <c r="G119" s="2">
        <f t="shared" si="25"/>
        <v>30.561499999999999</v>
      </c>
      <c r="H119" s="2">
        <f t="shared" si="25"/>
        <v>36.9955</v>
      </c>
      <c r="I119" s="2">
        <f t="shared" si="25"/>
        <v>30.561499999999999</v>
      </c>
      <c r="J119" s="2">
        <f t="shared" si="25"/>
        <v>30.561499999999999</v>
      </c>
      <c r="K119" s="2">
        <f t="shared" si="25"/>
        <v>32.17</v>
      </c>
      <c r="L119" s="2">
        <f t="shared" si="25"/>
        <v>32.17</v>
      </c>
      <c r="M119" s="2">
        <f t="shared" si="25"/>
        <v>32.17</v>
      </c>
      <c r="N119" s="2">
        <f t="shared" si="25"/>
        <v>32.17</v>
      </c>
      <c r="O119" s="2">
        <f t="shared" si="26"/>
        <v>32.17</v>
      </c>
      <c r="P119" s="2">
        <f t="shared" si="26"/>
        <v>32.17</v>
      </c>
      <c r="Q119" s="2">
        <f t="shared" si="26"/>
        <v>32.17</v>
      </c>
      <c r="R119" s="2">
        <f t="shared" si="26"/>
        <v>32.17</v>
      </c>
      <c r="S119" s="2">
        <f t="shared" si="26"/>
        <v>32.17</v>
      </c>
      <c r="T119" s="2">
        <f t="shared" si="26"/>
        <v>30.561499999999999</v>
      </c>
      <c r="U119" s="2">
        <f t="shared" si="26"/>
        <v>36.9955</v>
      </c>
      <c r="V119" s="2">
        <f t="shared" si="26"/>
        <v>32.17</v>
      </c>
      <c r="W119" s="2">
        <f t="shared" si="26"/>
        <v>32.17</v>
      </c>
      <c r="X119" s="2">
        <f t="shared" si="26"/>
        <v>30.561499999999999</v>
      </c>
    </row>
    <row r="120" spans="1:24" x14ac:dyDescent="0.35">
      <c r="A120" s="79" t="str">
        <f>Rates!A120</f>
        <v>Behavior Management Consultant, 1:2</v>
      </c>
      <c r="B120" t="s">
        <v>462</v>
      </c>
      <c r="C120" s="7">
        <v>32.17</v>
      </c>
      <c r="D120" s="2">
        <f t="shared" si="16"/>
        <v>30.561499999999999</v>
      </c>
      <c r="E120" s="2">
        <f t="shared" si="25"/>
        <v>30.561499999999999</v>
      </c>
      <c r="F120" s="2">
        <f t="shared" si="25"/>
        <v>36.9955</v>
      </c>
      <c r="G120" s="2">
        <f t="shared" si="25"/>
        <v>30.561499999999999</v>
      </c>
      <c r="H120" s="2">
        <f t="shared" si="25"/>
        <v>36.9955</v>
      </c>
      <c r="I120" s="2">
        <f t="shared" si="25"/>
        <v>30.561499999999999</v>
      </c>
      <c r="J120" s="2">
        <f t="shared" si="25"/>
        <v>30.561499999999999</v>
      </c>
      <c r="K120" s="2">
        <f t="shared" si="25"/>
        <v>32.17</v>
      </c>
      <c r="L120" s="2">
        <f t="shared" si="25"/>
        <v>32.17</v>
      </c>
      <c r="M120" s="2">
        <f t="shared" si="25"/>
        <v>32.17</v>
      </c>
      <c r="N120" s="2">
        <f t="shared" si="25"/>
        <v>32.17</v>
      </c>
      <c r="O120" s="2">
        <f t="shared" si="26"/>
        <v>32.17</v>
      </c>
      <c r="P120" s="2">
        <f t="shared" si="26"/>
        <v>32.17</v>
      </c>
      <c r="Q120" s="2">
        <f t="shared" si="26"/>
        <v>32.17</v>
      </c>
      <c r="R120" s="2">
        <f t="shared" si="26"/>
        <v>32.17</v>
      </c>
      <c r="S120" s="2">
        <f t="shared" si="26"/>
        <v>32.17</v>
      </c>
      <c r="T120" s="2">
        <f t="shared" si="26"/>
        <v>30.561499999999999</v>
      </c>
      <c r="U120" s="2">
        <f t="shared" si="26"/>
        <v>36.9955</v>
      </c>
      <c r="V120" s="2">
        <f t="shared" si="26"/>
        <v>32.17</v>
      </c>
      <c r="W120" s="2">
        <f t="shared" si="26"/>
        <v>32.17</v>
      </c>
      <c r="X120" s="2">
        <f t="shared" si="26"/>
        <v>30.561499999999999</v>
      </c>
    </row>
    <row r="121" spans="1:24" x14ac:dyDescent="0.35">
      <c r="A121" s="79" t="str">
        <f>Rates!A121</f>
        <v>Behavior Management Consultant, 1:3</v>
      </c>
      <c r="B121" t="s">
        <v>463</v>
      </c>
      <c r="C121" s="7">
        <v>32.17</v>
      </c>
      <c r="D121" s="2">
        <f t="shared" si="16"/>
        <v>30.561499999999999</v>
      </c>
      <c r="E121" s="2">
        <f t="shared" si="25"/>
        <v>30.561499999999999</v>
      </c>
      <c r="F121" s="2">
        <f t="shared" si="25"/>
        <v>36.9955</v>
      </c>
      <c r="G121" s="2">
        <f t="shared" si="25"/>
        <v>30.561499999999999</v>
      </c>
      <c r="H121" s="2">
        <f t="shared" si="25"/>
        <v>36.9955</v>
      </c>
      <c r="I121" s="2">
        <f t="shared" si="25"/>
        <v>30.561499999999999</v>
      </c>
      <c r="J121" s="2">
        <f t="shared" si="25"/>
        <v>30.561499999999999</v>
      </c>
      <c r="K121" s="2">
        <f t="shared" si="25"/>
        <v>32.17</v>
      </c>
      <c r="L121" s="2">
        <f t="shared" si="25"/>
        <v>32.17</v>
      </c>
      <c r="M121" s="2">
        <f t="shared" si="25"/>
        <v>32.17</v>
      </c>
      <c r="N121" s="2">
        <f t="shared" si="25"/>
        <v>32.17</v>
      </c>
      <c r="O121" s="2">
        <f t="shared" si="26"/>
        <v>32.17</v>
      </c>
      <c r="P121" s="2">
        <f t="shared" si="26"/>
        <v>32.17</v>
      </c>
      <c r="Q121" s="2">
        <f t="shared" si="26"/>
        <v>32.17</v>
      </c>
      <c r="R121" s="2">
        <f t="shared" si="26"/>
        <v>32.17</v>
      </c>
      <c r="S121" s="2">
        <f t="shared" si="26"/>
        <v>32.17</v>
      </c>
      <c r="T121" s="2">
        <f t="shared" si="26"/>
        <v>30.561499999999999</v>
      </c>
      <c r="U121" s="2">
        <f t="shared" si="26"/>
        <v>36.9955</v>
      </c>
      <c r="V121" s="2">
        <f t="shared" si="26"/>
        <v>32.17</v>
      </c>
      <c r="W121" s="2">
        <f t="shared" si="26"/>
        <v>32.17</v>
      </c>
      <c r="X121" s="2">
        <f t="shared" si="26"/>
        <v>30.561499999999999</v>
      </c>
    </row>
    <row r="122" spans="1:24" x14ac:dyDescent="0.35">
      <c r="A122" s="79" t="str">
        <f>Rates!A122</f>
        <v>Specialized Therapeutic Services, Professional, Home and Community-Based, 1:1</v>
      </c>
      <c r="B122" t="s">
        <v>464</v>
      </c>
      <c r="C122" s="7">
        <v>57.85</v>
      </c>
      <c r="D122" s="2">
        <f t="shared" si="16"/>
        <v>54.957499999999996</v>
      </c>
      <c r="E122" s="2">
        <f t="shared" si="25"/>
        <v>54.957499999999996</v>
      </c>
      <c r="F122" s="2">
        <f t="shared" si="25"/>
        <v>66.527500000000003</v>
      </c>
      <c r="G122" s="2">
        <f t="shared" si="25"/>
        <v>54.957499999999996</v>
      </c>
      <c r="H122" s="2">
        <f t="shared" si="25"/>
        <v>66.527500000000003</v>
      </c>
      <c r="I122" s="2">
        <f t="shared" si="25"/>
        <v>54.957499999999996</v>
      </c>
      <c r="J122" s="2">
        <f t="shared" si="25"/>
        <v>54.957499999999996</v>
      </c>
      <c r="K122" s="2">
        <f t="shared" si="25"/>
        <v>57.85</v>
      </c>
      <c r="L122" s="2">
        <f t="shared" si="25"/>
        <v>57.85</v>
      </c>
      <c r="M122" s="2">
        <f t="shared" si="25"/>
        <v>57.85</v>
      </c>
      <c r="N122" s="2">
        <f t="shared" si="25"/>
        <v>57.85</v>
      </c>
      <c r="O122" s="2">
        <f t="shared" si="26"/>
        <v>57.85</v>
      </c>
      <c r="P122" s="2">
        <f t="shared" si="26"/>
        <v>57.85</v>
      </c>
      <c r="Q122" s="2">
        <f t="shared" si="26"/>
        <v>57.85</v>
      </c>
      <c r="R122" s="2">
        <f t="shared" si="26"/>
        <v>57.85</v>
      </c>
      <c r="S122" s="2">
        <f t="shared" si="26"/>
        <v>57.85</v>
      </c>
      <c r="T122" s="2">
        <f t="shared" si="26"/>
        <v>54.957499999999996</v>
      </c>
      <c r="U122" s="2">
        <f t="shared" si="26"/>
        <v>66.527500000000003</v>
      </c>
      <c r="V122" s="2">
        <f t="shared" si="26"/>
        <v>57.85</v>
      </c>
      <c r="W122" s="2">
        <f t="shared" si="26"/>
        <v>57.85</v>
      </c>
      <c r="X122" s="2">
        <f t="shared" si="26"/>
        <v>54.957499999999996</v>
      </c>
    </row>
    <row r="123" spans="1:24" x14ac:dyDescent="0.35">
      <c r="A123" s="79" t="str">
        <f>Rates!A123</f>
        <v>Specialized Therapeutic Services, Professional, Home and Community-Based, 1:2</v>
      </c>
      <c r="B123" t="s">
        <v>465</v>
      </c>
      <c r="C123" s="7">
        <v>57.85</v>
      </c>
      <c r="D123" s="2">
        <f t="shared" si="16"/>
        <v>54.957499999999996</v>
      </c>
      <c r="E123" s="2">
        <f t="shared" ref="E123:N132" si="27">$C123*E$218</f>
        <v>54.957499999999996</v>
      </c>
      <c r="F123" s="2">
        <f t="shared" si="27"/>
        <v>66.527500000000003</v>
      </c>
      <c r="G123" s="2">
        <f t="shared" si="27"/>
        <v>54.957499999999996</v>
      </c>
      <c r="H123" s="2">
        <f t="shared" si="27"/>
        <v>66.527500000000003</v>
      </c>
      <c r="I123" s="2">
        <f t="shared" si="27"/>
        <v>54.957499999999996</v>
      </c>
      <c r="J123" s="2">
        <f t="shared" si="27"/>
        <v>54.957499999999996</v>
      </c>
      <c r="K123" s="2">
        <f t="shared" si="27"/>
        <v>57.85</v>
      </c>
      <c r="L123" s="2">
        <f t="shared" si="27"/>
        <v>57.85</v>
      </c>
      <c r="M123" s="2">
        <f t="shared" si="27"/>
        <v>57.85</v>
      </c>
      <c r="N123" s="2">
        <f t="shared" si="27"/>
        <v>57.85</v>
      </c>
      <c r="O123" s="2">
        <f t="shared" ref="O123:X132" si="28">$C123*O$218</f>
        <v>57.85</v>
      </c>
      <c r="P123" s="2">
        <f t="shared" si="28"/>
        <v>57.85</v>
      </c>
      <c r="Q123" s="2">
        <f t="shared" si="28"/>
        <v>57.85</v>
      </c>
      <c r="R123" s="2">
        <f t="shared" si="28"/>
        <v>57.85</v>
      </c>
      <c r="S123" s="2">
        <f t="shared" si="28"/>
        <v>57.85</v>
      </c>
      <c r="T123" s="2">
        <f t="shared" si="28"/>
        <v>54.957499999999996</v>
      </c>
      <c r="U123" s="2">
        <f t="shared" si="28"/>
        <v>66.527500000000003</v>
      </c>
      <c r="V123" s="2">
        <f t="shared" si="28"/>
        <v>57.85</v>
      </c>
      <c r="W123" s="2">
        <f t="shared" si="28"/>
        <v>57.85</v>
      </c>
      <c r="X123" s="2">
        <f t="shared" si="28"/>
        <v>54.957499999999996</v>
      </c>
    </row>
    <row r="124" spans="1:24" x14ac:dyDescent="0.35">
      <c r="A124" s="79" t="str">
        <f>Rates!A124</f>
        <v>Specialized Therapeutic Services, Professional, Home and Community-Based, 1:3</v>
      </c>
      <c r="B124" t="s">
        <v>466</v>
      </c>
      <c r="C124" s="7">
        <v>57.85</v>
      </c>
      <c r="D124" s="2">
        <f t="shared" si="16"/>
        <v>54.957499999999996</v>
      </c>
      <c r="E124" s="2">
        <f t="shared" si="27"/>
        <v>54.957499999999996</v>
      </c>
      <c r="F124" s="2">
        <f t="shared" si="27"/>
        <v>66.527500000000003</v>
      </c>
      <c r="G124" s="2">
        <f t="shared" si="27"/>
        <v>54.957499999999996</v>
      </c>
      <c r="H124" s="2">
        <f t="shared" si="27"/>
        <v>66.527500000000003</v>
      </c>
      <c r="I124" s="2">
        <f t="shared" si="27"/>
        <v>54.957499999999996</v>
      </c>
      <c r="J124" s="2">
        <f t="shared" si="27"/>
        <v>54.957499999999996</v>
      </c>
      <c r="K124" s="2">
        <f t="shared" si="27"/>
        <v>57.85</v>
      </c>
      <c r="L124" s="2">
        <f t="shared" si="27"/>
        <v>57.85</v>
      </c>
      <c r="M124" s="2">
        <f t="shared" si="27"/>
        <v>57.85</v>
      </c>
      <c r="N124" s="2">
        <f t="shared" si="27"/>
        <v>57.85</v>
      </c>
      <c r="O124" s="2">
        <f t="shared" si="28"/>
        <v>57.85</v>
      </c>
      <c r="P124" s="2">
        <f t="shared" si="28"/>
        <v>57.85</v>
      </c>
      <c r="Q124" s="2">
        <f t="shared" si="28"/>
        <v>57.85</v>
      </c>
      <c r="R124" s="2">
        <f t="shared" si="28"/>
        <v>57.85</v>
      </c>
      <c r="S124" s="2">
        <f t="shared" si="28"/>
        <v>57.85</v>
      </c>
      <c r="T124" s="2">
        <f t="shared" si="28"/>
        <v>54.957499999999996</v>
      </c>
      <c r="U124" s="2">
        <f t="shared" si="28"/>
        <v>66.527500000000003</v>
      </c>
      <c r="V124" s="2">
        <f t="shared" si="28"/>
        <v>57.85</v>
      </c>
      <c r="W124" s="2">
        <f t="shared" si="28"/>
        <v>57.85</v>
      </c>
      <c r="X124" s="2">
        <f t="shared" si="28"/>
        <v>54.957499999999996</v>
      </c>
    </row>
    <row r="125" spans="1:24" x14ac:dyDescent="0.35">
      <c r="A125" s="79" t="str">
        <f>Rates!A125</f>
        <v>Specialized Therapeutic Services, Assistant, Home and Community-Based, 1:1</v>
      </c>
      <c r="B125" t="s">
        <v>467</v>
      </c>
      <c r="C125" s="7">
        <v>40.619999999999997</v>
      </c>
      <c r="D125" s="2">
        <f t="shared" si="16"/>
        <v>38.588999999999999</v>
      </c>
      <c r="E125" s="2">
        <f t="shared" si="27"/>
        <v>38.588999999999999</v>
      </c>
      <c r="F125" s="2">
        <f t="shared" si="27"/>
        <v>46.712999999999994</v>
      </c>
      <c r="G125" s="2">
        <f t="shared" si="27"/>
        <v>38.588999999999999</v>
      </c>
      <c r="H125" s="2">
        <f t="shared" si="27"/>
        <v>46.712999999999994</v>
      </c>
      <c r="I125" s="2">
        <f t="shared" si="27"/>
        <v>38.588999999999999</v>
      </c>
      <c r="J125" s="2">
        <f t="shared" si="27"/>
        <v>38.588999999999999</v>
      </c>
      <c r="K125" s="2">
        <f t="shared" si="27"/>
        <v>40.619999999999997</v>
      </c>
      <c r="L125" s="2">
        <f t="shared" si="27"/>
        <v>40.619999999999997</v>
      </c>
      <c r="M125" s="2">
        <f t="shared" si="27"/>
        <v>40.619999999999997</v>
      </c>
      <c r="N125" s="2">
        <f t="shared" si="27"/>
        <v>40.619999999999997</v>
      </c>
      <c r="O125" s="2">
        <f t="shared" si="28"/>
        <v>40.619999999999997</v>
      </c>
      <c r="P125" s="2">
        <f t="shared" si="28"/>
        <v>40.619999999999997</v>
      </c>
      <c r="Q125" s="2">
        <f t="shared" si="28"/>
        <v>40.619999999999997</v>
      </c>
      <c r="R125" s="2">
        <f t="shared" si="28"/>
        <v>40.619999999999997</v>
      </c>
      <c r="S125" s="2">
        <f t="shared" si="28"/>
        <v>40.619999999999997</v>
      </c>
      <c r="T125" s="2">
        <f t="shared" si="28"/>
        <v>38.588999999999999</v>
      </c>
      <c r="U125" s="2">
        <f t="shared" si="28"/>
        <v>46.712999999999994</v>
      </c>
      <c r="V125" s="2">
        <f t="shared" si="28"/>
        <v>40.619999999999997</v>
      </c>
      <c r="W125" s="2">
        <f t="shared" si="28"/>
        <v>40.619999999999997</v>
      </c>
      <c r="X125" s="2">
        <f t="shared" si="28"/>
        <v>38.588999999999999</v>
      </c>
    </row>
    <row r="126" spans="1:24" x14ac:dyDescent="0.35">
      <c r="A126" s="79" t="str">
        <f>Rates!A126</f>
        <v>Specialized Therapeutic Services, Assistant, Home and Community-Based, 1:2</v>
      </c>
      <c r="B126" t="s">
        <v>468</v>
      </c>
      <c r="C126" s="7">
        <v>40.619999999999997</v>
      </c>
      <c r="D126" s="2">
        <f t="shared" si="16"/>
        <v>38.588999999999999</v>
      </c>
      <c r="E126" s="2">
        <f t="shared" si="27"/>
        <v>38.588999999999999</v>
      </c>
      <c r="F126" s="2">
        <f t="shared" si="27"/>
        <v>46.712999999999994</v>
      </c>
      <c r="G126" s="2">
        <f t="shared" si="27"/>
        <v>38.588999999999999</v>
      </c>
      <c r="H126" s="2">
        <f t="shared" si="27"/>
        <v>46.712999999999994</v>
      </c>
      <c r="I126" s="2">
        <f t="shared" si="27"/>
        <v>38.588999999999999</v>
      </c>
      <c r="J126" s="2">
        <f t="shared" si="27"/>
        <v>38.588999999999999</v>
      </c>
      <c r="K126" s="2">
        <f t="shared" si="27"/>
        <v>40.619999999999997</v>
      </c>
      <c r="L126" s="2">
        <f t="shared" si="27"/>
        <v>40.619999999999997</v>
      </c>
      <c r="M126" s="2">
        <f t="shared" si="27"/>
        <v>40.619999999999997</v>
      </c>
      <c r="N126" s="2">
        <f t="shared" si="27"/>
        <v>40.619999999999997</v>
      </c>
      <c r="O126" s="2">
        <f t="shared" si="28"/>
        <v>40.619999999999997</v>
      </c>
      <c r="P126" s="2">
        <f t="shared" si="28"/>
        <v>40.619999999999997</v>
      </c>
      <c r="Q126" s="2">
        <f t="shared" si="28"/>
        <v>40.619999999999997</v>
      </c>
      <c r="R126" s="2">
        <f t="shared" si="28"/>
        <v>40.619999999999997</v>
      </c>
      <c r="S126" s="2">
        <f t="shared" si="28"/>
        <v>40.619999999999997</v>
      </c>
      <c r="T126" s="2">
        <f t="shared" si="28"/>
        <v>38.588999999999999</v>
      </c>
      <c r="U126" s="2">
        <f t="shared" si="28"/>
        <v>46.712999999999994</v>
      </c>
      <c r="V126" s="2">
        <f t="shared" si="28"/>
        <v>40.619999999999997</v>
      </c>
      <c r="W126" s="2">
        <f t="shared" si="28"/>
        <v>40.619999999999997</v>
      </c>
      <c r="X126" s="2">
        <f t="shared" si="28"/>
        <v>38.588999999999999</v>
      </c>
    </row>
    <row r="127" spans="1:24" x14ac:dyDescent="0.35">
      <c r="A127" s="79" t="str">
        <f>Rates!A127</f>
        <v>Specialized Therapeutic Services, Assistant, Home and Community-Based, 1:3</v>
      </c>
      <c r="B127" t="s">
        <v>469</v>
      </c>
      <c r="C127" s="7">
        <v>40.619999999999997</v>
      </c>
      <c r="D127" s="2">
        <f t="shared" si="16"/>
        <v>38.588999999999999</v>
      </c>
      <c r="E127" s="2">
        <f t="shared" si="27"/>
        <v>38.588999999999999</v>
      </c>
      <c r="F127" s="2">
        <f t="shared" si="27"/>
        <v>46.712999999999994</v>
      </c>
      <c r="G127" s="2">
        <f t="shared" si="27"/>
        <v>38.588999999999999</v>
      </c>
      <c r="H127" s="2">
        <f t="shared" si="27"/>
        <v>46.712999999999994</v>
      </c>
      <c r="I127" s="2">
        <f t="shared" si="27"/>
        <v>38.588999999999999</v>
      </c>
      <c r="J127" s="2">
        <f t="shared" si="27"/>
        <v>38.588999999999999</v>
      </c>
      <c r="K127" s="2">
        <f t="shared" si="27"/>
        <v>40.619999999999997</v>
      </c>
      <c r="L127" s="2">
        <f t="shared" si="27"/>
        <v>40.619999999999997</v>
      </c>
      <c r="M127" s="2">
        <f t="shared" si="27"/>
        <v>40.619999999999997</v>
      </c>
      <c r="N127" s="2">
        <f t="shared" si="27"/>
        <v>40.619999999999997</v>
      </c>
      <c r="O127" s="2">
        <f t="shared" si="28"/>
        <v>40.619999999999997</v>
      </c>
      <c r="P127" s="2">
        <f t="shared" si="28"/>
        <v>40.619999999999997</v>
      </c>
      <c r="Q127" s="2">
        <f t="shared" si="28"/>
        <v>40.619999999999997</v>
      </c>
      <c r="R127" s="2">
        <f t="shared" si="28"/>
        <v>40.619999999999997</v>
      </c>
      <c r="S127" s="2">
        <f t="shared" si="28"/>
        <v>40.619999999999997</v>
      </c>
      <c r="T127" s="2">
        <f t="shared" si="28"/>
        <v>38.588999999999999</v>
      </c>
      <c r="U127" s="2">
        <f t="shared" si="28"/>
        <v>46.712999999999994</v>
      </c>
      <c r="V127" s="2">
        <f t="shared" si="28"/>
        <v>40.619999999999997</v>
      </c>
      <c r="W127" s="2">
        <f t="shared" si="28"/>
        <v>40.619999999999997</v>
      </c>
      <c r="X127" s="2">
        <f t="shared" si="28"/>
        <v>38.588999999999999</v>
      </c>
    </row>
    <row r="128" spans="1:24" x14ac:dyDescent="0.35">
      <c r="A128" s="79" t="str">
        <f>Rates!A128</f>
        <v>Specialized Therapeutic Services, Professional, Center/Facility-Based, 1:1</v>
      </c>
      <c r="B128" t="s">
        <v>470</v>
      </c>
      <c r="C128" s="7">
        <v>57.85</v>
      </c>
      <c r="D128" s="2">
        <f t="shared" si="16"/>
        <v>54.957499999999996</v>
      </c>
      <c r="E128" s="2">
        <f t="shared" si="27"/>
        <v>54.957499999999996</v>
      </c>
      <c r="F128" s="2">
        <f t="shared" si="27"/>
        <v>66.527500000000003</v>
      </c>
      <c r="G128" s="2">
        <f t="shared" si="27"/>
        <v>54.957499999999996</v>
      </c>
      <c r="H128" s="2">
        <f t="shared" si="27"/>
        <v>66.527500000000003</v>
      </c>
      <c r="I128" s="2">
        <f t="shared" si="27"/>
        <v>54.957499999999996</v>
      </c>
      <c r="J128" s="2">
        <f t="shared" si="27"/>
        <v>54.957499999999996</v>
      </c>
      <c r="K128" s="2">
        <f t="shared" si="27"/>
        <v>57.85</v>
      </c>
      <c r="L128" s="2">
        <f t="shared" si="27"/>
        <v>57.85</v>
      </c>
      <c r="M128" s="2">
        <f t="shared" si="27"/>
        <v>57.85</v>
      </c>
      <c r="N128" s="2">
        <f t="shared" si="27"/>
        <v>57.85</v>
      </c>
      <c r="O128" s="2">
        <f t="shared" si="28"/>
        <v>57.85</v>
      </c>
      <c r="P128" s="2">
        <f t="shared" si="28"/>
        <v>57.85</v>
      </c>
      <c r="Q128" s="2">
        <f t="shared" si="28"/>
        <v>57.85</v>
      </c>
      <c r="R128" s="2">
        <f t="shared" si="28"/>
        <v>57.85</v>
      </c>
      <c r="S128" s="2">
        <f t="shared" si="28"/>
        <v>57.85</v>
      </c>
      <c r="T128" s="2">
        <f t="shared" si="28"/>
        <v>54.957499999999996</v>
      </c>
      <c r="U128" s="2">
        <f t="shared" si="28"/>
        <v>66.527500000000003</v>
      </c>
      <c r="V128" s="2">
        <f t="shared" si="28"/>
        <v>57.85</v>
      </c>
      <c r="W128" s="2">
        <f t="shared" si="28"/>
        <v>57.85</v>
      </c>
      <c r="X128" s="2">
        <f t="shared" si="28"/>
        <v>54.957499999999996</v>
      </c>
    </row>
    <row r="129" spans="1:24" x14ac:dyDescent="0.35">
      <c r="A129" s="79" t="str">
        <f>Rates!A129</f>
        <v>Specialized Therapeutic Services, Professional, Center/Facility-Based, 1:2</v>
      </c>
      <c r="B129" t="s">
        <v>471</v>
      </c>
      <c r="C129" s="7">
        <v>57.85</v>
      </c>
      <c r="D129" s="2">
        <f t="shared" si="16"/>
        <v>54.957499999999996</v>
      </c>
      <c r="E129" s="2">
        <f t="shared" si="27"/>
        <v>54.957499999999996</v>
      </c>
      <c r="F129" s="2">
        <f t="shared" si="27"/>
        <v>66.527500000000003</v>
      </c>
      <c r="G129" s="2">
        <f t="shared" si="27"/>
        <v>54.957499999999996</v>
      </c>
      <c r="H129" s="2">
        <f t="shared" si="27"/>
        <v>66.527500000000003</v>
      </c>
      <c r="I129" s="2">
        <f t="shared" si="27"/>
        <v>54.957499999999996</v>
      </c>
      <c r="J129" s="2">
        <f t="shared" si="27"/>
        <v>54.957499999999996</v>
      </c>
      <c r="K129" s="2">
        <f t="shared" si="27"/>
        <v>57.85</v>
      </c>
      <c r="L129" s="2">
        <f t="shared" si="27"/>
        <v>57.85</v>
      </c>
      <c r="M129" s="2">
        <f t="shared" si="27"/>
        <v>57.85</v>
      </c>
      <c r="N129" s="2">
        <f t="shared" si="27"/>
        <v>57.85</v>
      </c>
      <c r="O129" s="2">
        <f t="shared" si="28"/>
        <v>57.85</v>
      </c>
      <c r="P129" s="2">
        <f t="shared" si="28"/>
        <v>57.85</v>
      </c>
      <c r="Q129" s="2">
        <f t="shared" si="28"/>
        <v>57.85</v>
      </c>
      <c r="R129" s="2">
        <f t="shared" si="28"/>
        <v>57.85</v>
      </c>
      <c r="S129" s="2">
        <f t="shared" si="28"/>
        <v>57.85</v>
      </c>
      <c r="T129" s="2">
        <f t="shared" si="28"/>
        <v>54.957499999999996</v>
      </c>
      <c r="U129" s="2">
        <f t="shared" si="28"/>
        <v>66.527500000000003</v>
      </c>
      <c r="V129" s="2">
        <f t="shared" si="28"/>
        <v>57.85</v>
      </c>
      <c r="W129" s="2">
        <f t="shared" si="28"/>
        <v>57.85</v>
      </c>
      <c r="X129" s="2">
        <f t="shared" si="28"/>
        <v>54.957499999999996</v>
      </c>
    </row>
    <row r="130" spans="1:24" x14ac:dyDescent="0.35">
      <c r="A130" s="79" t="str">
        <f>Rates!A130</f>
        <v>Specialized Therapeutic Services, Professional, Center/Facility-Based, 1:3</v>
      </c>
      <c r="B130" t="s">
        <v>472</v>
      </c>
      <c r="C130" s="7">
        <v>57.85</v>
      </c>
      <c r="D130" s="2">
        <f t="shared" ref="D130:D193" si="29">$C130*D$218</f>
        <v>54.957499999999996</v>
      </c>
      <c r="E130" s="2">
        <f t="shared" si="27"/>
        <v>54.957499999999996</v>
      </c>
      <c r="F130" s="2">
        <f t="shared" si="27"/>
        <v>66.527500000000003</v>
      </c>
      <c r="G130" s="2">
        <f t="shared" si="27"/>
        <v>54.957499999999996</v>
      </c>
      <c r="H130" s="2">
        <f t="shared" si="27"/>
        <v>66.527500000000003</v>
      </c>
      <c r="I130" s="2">
        <f t="shared" si="27"/>
        <v>54.957499999999996</v>
      </c>
      <c r="J130" s="2">
        <f t="shared" si="27"/>
        <v>54.957499999999996</v>
      </c>
      <c r="K130" s="2">
        <f t="shared" si="27"/>
        <v>57.85</v>
      </c>
      <c r="L130" s="2">
        <f t="shared" si="27"/>
        <v>57.85</v>
      </c>
      <c r="M130" s="2">
        <f t="shared" si="27"/>
        <v>57.85</v>
      </c>
      <c r="N130" s="2">
        <f t="shared" si="27"/>
        <v>57.85</v>
      </c>
      <c r="O130" s="2">
        <f t="shared" si="28"/>
        <v>57.85</v>
      </c>
      <c r="P130" s="2">
        <f t="shared" si="28"/>
        <v>57.85</v>
      </c>
      <c r="Q130" s="2">
        <f t="shared" si="28"/>
        <v>57.85</v>
      </c>
      <c r="R130" s="2">
        <f t="shared" si="28"/>
        <v>57.85</v>
      </c>
      <c r="S130" s="2">
        <f t="shared" si="28"/>
        <v>57.85</v>
      </c>
      <c r="T130" s="2">
        <f t="shared" si="28"/>
        <v>54.957499999999996</v>
      </c>
      <c r="U130" s="2">
        <f t="shared" si="28"/>
        <v>66.527500000000003</v>
      </c>
      <c r="V130" s="2">
        <f t="shared" si="28"/>
        <v>57.85</v>
      </c>
      <c r="W130" s="2">
        <f t="shared" si="28"/>
        <v>57.85</v>
      </c>
      <c r="X130" s="2">
        <f t="shared" si="28"/>
        <v>54.957499999999996</v>
      </c>
    </row>
    <row r="131" spans="1:24" x14ac:dyDescent="0.35">
      <c r="A131" s="79" t="str">
        <f>Rates!A131</f>
        <v>Specialized Therapeutic Services, Assistant, Center/Facility-Based, 1:1</v>
      </c>
      <c r="B131" t="s">
        <v>473</v>
      </c>
      <c r="C131" s="7">
        <v>40.619999999999997</v>
      </c>
      <c r="D131" s="2">
        <f t="shared" si="29"/>
        <v>38.588999999999999</v>
      </c>
      <c r="E131" s="2">
        <f t="shared" si="27"/>
        <v>38.588999999999999</v>
      </c>
      <c r="F131" s="2">
        <f t="shared" si="27"/>
        <v>46.712999999999994</v>
      </c>
      <c r="G131" s="2">
        <f t="shared" si="27"/>
        <v>38.588999999999999</v>
      </c>
      <c r="H131" s="2">
        <f t="shared" si="27"/>
        <v>46.712999999999994</v>
      </c>
      <c r="I131" s="2">
        <f t="shared" si="27"/>
        <v>38.588999999999999</v>
      </c>
      <c r="J131" s="2">
        <f t="shared" si="27"/>
        <v>38.588999999999999</v>
      </c>
      <c r="K131" s="2">
        <f t="shared" si="27"/>
        <v>40.619999999999997</v>
      </c>
      <c r="L131" s="2">
        <f t="shared" si="27"/>
        <v>40.619999999999997</v>
      </c>
      <c r="M131" s="2">
        <f t="shared" si="27"/>
        <v>40.619999999999997</v>
      </c>
      <c r="N131" s="2">
        <f t="shared" si="27"/>
        <v>40.619999999999997</v>
      </c>
      <c r="O131" s="2">
        <f t="shared" si="28"/>
        <v>40.619999999999997</v>
      </c>
      <c r="P131" s="2">
        <f t="shared" si="28"/>
        <v>40.619999999999997</v>
      </c>
      <c r="Q131" s="2">
        <f t="shared" si="28"/>
        <v>40.619999999999997</v>
      </c>
      <c r="R131" s="2">
        <f t="shared" si="28"/>
        <v>40.619999999999997</v>
      </c>
      <c r="S131" s="2">
        <f t="shared" si="28"/>
        <v>40.619999999999997</v>
      </c>
      <c r="T131" s="2">
        <f t="shared" si="28"/>
        <v>38.588999999999999</v>
      </c>
      <c r="U131" s="2">
        <f t="shared" si="28"/>
        <v>46.712999999999994</v>
      </c>
      <c r="V131" s="2">
        <f t="shared" si="28"/>
        <v>40.619999999999997</v>
      </c>
      <c r="W131" s="2">
        <f t="shared" si="28"/>
        <v>40.619999999999997</v>
      </c>
      <c r="X131" s="2">
        <f t="shared" si="28"/>
        <v>38.588999999999999</v>
      </c>
    </row>
    <row r="132" spans="1:24" x14ac:dyDescent="0.35">
      <c r="A132" s="79" t="str">
        <f>Rates!A132</f>
        <v>Specialized Therapeutic Services, Assistant, Center/Facility-Based, 1:2</v>
      </c>
      <c r="B132" t="s">
        <v>474</v>
      </c>
      <c r="C132" s="7">
        <v>40.619999999999997</v>
      </c>
      <c r="D132" s="2">
        <f t="shared" si="29"/>
        <v>38.588999999999999</v>
      </c>
      <c r="E132" s="2">
        <f t="shared" si="27"/>
        <v>38.588999999999999</v>
      </c>
      <c r="F132" s="2">
        <f t="shared" si="27"/>
        <v>46.712999999999994</v>
      </c>
      <c r="G132" s="2">
        <f t="shared" si="27"/>
        <v>38.588999999999999</v>
      </c>
      <c r="H132" s="2">
        <f t="shared" si="27"/>
        <v>46.712999999999994</v>
      </c>
      <c r="I132" s="2">
        <f t="shared" si="27"/>
        <v>38.588999999999999</v>
      </c>
      <c r="J132" s="2">
        <f t="shared" si="27"/>
        <v>38.588999999999999</v>
      </c>
      <c r="K132" s="2">
        <f t="shared" si="27"/>
        <v>40.619999999999997</v>
      </c>
      <c r="L132" s="2">
        <f t="shared" si="27"/>
        <v>40.619999999999997</v>
      </c>
      <c r="M132" s="2">
        <f t="shared" si="27"/>
        <v>40.619999999999997</v>
      </c>
      <c r="N132" s="2">
        <f t="shared" si="27"/>
        <v>40.619999999999997</v>
      </c>
      <c r="O132" s="2">
        <f t="shared" si="28"/>
        <v>40.619999999999997</v>
      </c>
      <c r="P132" s="2">
        <f t="shared" si="28"/>
        <v>40.619999999999997</v>
      </c>
      <c r="Q132" s="2">
        <f t="shared" si="28"/>
        <v>40.619999999999997</v>
      </c>
      <c r="R132" s="2">
        <f t="shared" si="28"/>
        <v>40.619999999999997</v>
      </c>
      <c r="S132" s="2">
        <f t="shared" si="28"/>
        <v>40.619999999999997</v>
      </c>
      <c r="T132" s="2">
        <f t="shared" si="28"/>
        <v>38.588999999999999</v>
      </c>
      <c r="U132" s="2">
        <f t="shared" si="28"/>
        <v>46.712999999999994</v>
      </c>
      <c r="V132" s="2">
        <f t="shared" si="28"/>
        <v>40.619999999999997</v>
      </c>
      <c r="W132" s="2">
        <f t="shared" si="28"/>
        <v>40.619999999999997</v>
      </c>
      <c r="X132" s="2">
        <f t="shared" si="28"/>
        <v>38.588999999999999</v>
      </c>
    </row>
    <row r="133" spans="1:24" x14ac:dyDescent="0.35">
      <c r="A133" s="79" t="str">
        <f>Rates!A133</f>
        <v>Specialized Therapeutic Services, Assistant, Center/Facility-Based, 1:3</v>
      </c>
      <c r="B133" t="s">
        <v>475</v>
      </c>
      <c r="C133" s="7">
        <v>40.619999999999997</v>
      </c>
      <c r="D133" s="2">
        <f t="shared" si="29"/>
        <v>38.588999999999999</v>
      </c>
      <c r="E133" s="2">
        <f t="shared" ref="E133:N142" si="30">$C133*E$218</f>
        <v>38.588999999999999</v>
      </c>
      <c r="F133" s="2">
        <f t="shared" si="30"/>
        <v>46.712999999999994</v>
      </c>
      <c r="G133" s="2">
        <f t="shared" si="30"/>
        <v>38.588999999999999</v>
      </c>
      <c r="H133" s="2">
        <f t="shared" si="30"/>
        <v>46.712999999999994</v>
      </c>
      <c r="I133" s="2">
        <f t="shared" si="30"/>
        <v>38.588999999999999</v>
      </c>
      <c r="J133" s="2">
        <f t="shared" si="30"/>
        <v>38.588999999999999</v>
      </c>
      <c r="K133" s="2">
        <f t="shared" si="30"/>
        <v>40.619999999999997</v>
      </c>
      <c r="L133" s="2">
        <f t="shared" si="30"/>
        <v>40.619999999999997</v>
      </c>
      <c r="M133" s="2">
        <f t="shared" si="30"/>
        <v>40.619999999999997</v>
      </c>
      <c r="N133" s="2">
        <f t="shared" si="30"/>
        <v>40.619999999999997</v>
      </c>
      <c r="O133" s="2">
        <f t="shared" ref="O133:X142" si="31">$C133*O$218</f>
        <v>40.619999999999997</v>
      </c>
      <c r="P133" s="2">
        <f t="shared" si="31"/>
        <v>40.619999999999997</v>
      </c>
      <c r="Q133" s="2">
        <f t="shared" si="31"/>
        <v>40.619999999999997</v>
      </c>
      <c r="R133" s="2">
        <f t="shared" si="31"/>
        <v>40.619999999999997</v>
      </c>
      <c r="S133" s="2">
        <f t="shared" si="31"/>
        <v>40.619999999999997</v>
      </c>
      <c r="T133" s="2">
        <f t="shared" si="31"/>
        <v>38.588999999999999</v>
      </c>
      <c r="U133" s="2">
        <f t="shared" si="31"/>
        <v>46.712999999999994</v>
      </c>
      <c r="V133" s="2">
        <f t="shared" si="31"/>
        <v>40.619999999999997</v>
      </c>
      <c r="W133" s="2">
        <f t="shared" si="31"/>
        <v>40.619999999999997</v>
      </c>
      <c r="X133" s="2">
        <f t="shared" si="31"/>
        <v>38.588999999999999</v>
      </c>
    </row>
    <row r="134" spans="1:24" x14ac:dyDescent="0.35">
      <c r="A134" s="79" t="str">
        <f>Rates!A134</f>
        <v>Infant Development Program, Early Intervention Specialist, Home and Community-Based, 1:1</v>
      </c>
      <c r="B134" t="s">
        <v>476</v>
      </c>
      <c r="C134" s="7">
        <v>35.65</v>
      </c>
      <c r="D134" s="2">
        <f t="shared" si="29"/>
        <v>33.8675</v>
      </c>
      <c r="E134" s="2">
        <f t="shared" si="30"/>
        <v>33.8675</v>
      </c>
      <c r="F134" s="2">
        <f t="shared" si="30"/>
        <v>40.997499999999995</v>
      </c>
      <c r="G134" s="2">
        <f t="shared" si="30"/>
        <v>33.8675</v>
      </c>
      <c r="H134" s="2">
        <f t="shared" si="30"/>
        <v>40.997499999999995</v>
      </c>
      <c r="I134" s="2">
        <f t="shared" si="30"/>
        <v>33.8675</v>
      </c>
      <c r="J134" s="2">
        <f t="shared" si="30"/>
        <v>33.8675</v>
      </c>
      <c r="K134" s="2">
        <f t="shared" si="30"/>
        <v>35.65</v>
      </c>
      <c r="L134" s="2">
        <f t="shared" si="30"/>
        <v>35.65</v>
      </c>
      <c r="M134" s="2">
        <f t="shared" si="30"/>
        <v>35.65</v>
      </c>
      <c r="N134" s="2">
        <f t="shared" si="30"/>
        <v>35.65</v>
      </c>
      <c r="O134" s="2">
        <f t="shared" si="31"/>
        <v>35.65</v>
      </c>
      <c r="P134" s="2">
        <f t="shared" si="31"/>
        <v>35.65</v>
      </c>
      <c r="Q134" s="2">
        <f t="shared" si="31"/>
        <v>35.65</v>
      </c>
      <c r="R134" s="2">
        <f t="shared" si="31"/>
        <v>35.65</v>
      </c>
      <c r="S134" s="2">
        <f t="shared" si="31"/>
        <v>35.65</v>
      </c>
      <c r="T134" s="2">
        <f t="shared" si="31"/>
        <v>33.8675</v>
      </c>
      <c r="U134" s="2">
        <f t="shared" si="31"/>
        <v>40.997499999999995</v>
      </c>
      <c r="V134" s="2">
        <f t="shared" si="31"/>
        <v>35.65</v>
      </c>
      <c r="W134" s="2">
        <f t="shared" si="31"/>
        <v>35.65</v>
      </c>
      <c r="X134" s="2">
        <f t="shared" si="31"/>
        <v>33.8675</v>
      </c>
    </row>
    <row r="135" spans="1:24" x14ac:dyDescent="0.35">
      <c r="A135" s="79" t="str">
        <f>Rates!A135</f>
        <v>Infant Development Program, Early Intervention Specialist, Home and Community-Based, 1:2</v>
      </c>
      <c r="B135" t="s">
        <v>477</v>
      </c>
      <c r="C135" s="7">
        <v>35.65</v>
      </c>
      <c r="D135" s="2">
        <f t="shared" si="29"/>
        <v>33.8675</v>
      </c>
      <c r="E135" s="2">
        <f t="shared" si="30"/>
        <v>33.8675</v>
      </c>
      <c r="F135" s="2">
        <f t="shared" si="30"/>
        <v>40.997499999999995</v>
      </c>
      <c r="G135" s="2">
        <f t="shared" si="30"/>
        <v>33.8675</v>
      </c>
      <c r="H135" s="2">
        <f t="shared" si="30"/>
        <v>40.997499999999995</v>
      </c>
      <c r="I135" s="2">
        <f t="shared" si="30"/>
        <v>33.8675</v>
      </c>
      <c r="J135" s="2">
        <f t="shared" si="30"/>
        <v>33.8675</v>
      </c>
      <c r="K135" s="2">
        <f t="shared" si="30"/>
        <v>35.65</v>
      </c>
      <c r="L135" s="2">
        <f t="shared" si="30"/>
        <v>35.65</v>
      </c>
      <c r="M135" s="2">
        <f t="shared" si="30"/>
        <v>35.65</v>
      </c>
      <c r="N135" s="2">
        <f t="shared" si="30"/>
        <v>35.65</v>
      </c>
      <c r="O135" s="2">
        <f t="shared" si="31"/>
        <v>35.65</v>
      </c>
      <c r="P135" s="2">
        <f t="shared" si="31"/>
        <v>35.65</v>
      </c>
      <c r="Q135" s="2">
        <f t="shared" si="31"/>
        <v>35.65</v>
      </c>
      <c r="R135" s="2">
        <f t="shared" si="31"/>
        <v>35.65</v>
      </c>
      <c r="S135" s="2">
        <f t="shared" si="31"/>
        <v>35.65</v>
      </c>
      <c r="T135" s="2">
        <f t="shared" si="31"/>
        <v>33.8675</v>
      </c>
      <c r="U135" s="2">
        <f t="shared" si="31"/>
        <v>40.997499999999995</v>
      </c>
      <c r="V135" s="2">
        <f t="shared" si="31"/>
        <v>35.65</v>
      </c>
      <c r="W135" s="2">
        <f t="shared" si="31"/>
        <v>35.65</v>
      </c>
      <c r="X135" s="2">
        <f t="shared" si="31"/>
        <v>33.8675</v>
      </c>
    </row>
    <row r="136" spans="1:24" x14ac:dyDescent="0.35">
      <c r="A136" s="79" t="str">
        <f>Rates!A136</f>
        <v>Infant Development Program, Early Intervention Specialist, Home and Community-Based, 1:3</v>
      </c>
      <c r="B136" t="s">
        <v>478</v>
      </c>
      <c r="C136" s="7">
        <v>35.65</v>
      </c>
      <c r="D136" s="2">
        <f t="shared" si="29"/>
        <v>33.8675</v>
      </c>
      <c r="E136" s="2">
        <f t="shared" si="30"/>
        <v>33.8675</v>
      </c>
      <c r="F136" s="2">
        <f t="shared" si="30"/>
        <v>40.997499999999995</v>
      </c>
      <c r="G136" s="2">
        <f t="shared" si="30"/>
        <v>33.8675</v>
      </c>
      <c r="H136" s="2">
        <f t="shared" si="30"/>
        <v>40.997499999999995</v>
      </c>
      <c r="I136" s="2">
        <f t="shared" si="30"/>
        <v>33.8675</v>
      </c>
      <c r="J136" s="2">
        <f t="shared" si="30"/>
        <v>33.8675</v>
      </c>
      <c r="K136" s="2">
        <f t="shared" si="30"/>
        <v>35.65</v>
      </c>
      <c r="L136" s="2">
        <f t="shared" si="30"/>
        <v>35.65</v>
      </c>
      <c r="M136" s="2">
        <f t="shared" si="30"/>
        <v>35.65</v>
      </c>
      <c r="N136" s="2">
        <f t="shared" si="30"/>
        <v>35.65</v>
      </c>
      <c r="O136" s="2">
        <f t="shared" si="31"/>
        <v>35.65</v>
      </c>
      <c r="P136" s="2">
        <f t="shared" si="31"/>
        <v>35.65</v>
      </c>
      <c r="Q136" s="2">
        <f t="shared" si="31"/>
        <v>35.65</v>
      </c>
      <c r="R136" s="2">
        <f t="shared" si="31"/>
        <v>35.65</v>
      </c>
      <c r="S136" s="2">
        <f t="shared" si="31"/>
        <v>35.65</v>
      </c>
      <c r="T136" s="2">
        <f t="shared" si="31"/>
        <v>33.8675</v>
      </c>
      <c r="U136" s="2">
        <f t="shared" si="31"/>
        <v>40.997499999999995</v>
      </c>
      <c r="V136" s="2">
        <f t="shared" si="31"/>
        <v>35.65</v>
      </c>
      <c r="W136" s="2">
        <f t="shared" si="31"/>
        <v>35.65</v>
      </c>
      <c r="X136" s="2">
        <f t="shared" si="31"/>
        <v>33.8675</v>
      </c>
    </row>
    <row r="137" spans="1:24" x14ac:dyDescent="0.35">
      <c r="A137" s="79" t="str">
        <f>Rates!A137</f>
        <v>Infant Development Program, Early Intervention Assistant, Home and Community-Based, 1:1</v>
      </c>
      <c r="B137" t="s">
        <v>479</v>
      </c>
      <c r="C137" s="7">
        <v>25.38</v>
      </c>
      <c r="D137" s="2">
        <f t="shared" si="29"/>
        <v>24.110999999999997</v>
      </c>
      <c r="E137" s="2">
        <f t="shared" si="30"/>
        <v>24.110999999999997</v>
      </c>
      <c r="F137" s="2">
        <f t="shared" si="30"/>
        <v>29.186999999999998</v>
      </c>
      <c r="G137" s="2">
        <f t="shared" si="30"/>
        <v>24.110999999999997</v>
      </c>
      <c r="H137" s="2">
        <f t="shared" si="30"/>
        <v>29.186999999999998</v>
      </c>
      <c r="I137" s="2">
        <f t="shared" si="30"/>
        <v>24.110999999999997</v>
      </c>
      <c r="J137" s="2">
        <f t="shared" si="30"/>
        <v>24.110999999999997</v>
      </c>
      <c r="K137" s="2">
        <f t="shared" si="30"/>
        <v>25.38</v>
      </c>
      <c r="L137" s="2">
        <f t="shared" si="30"/>
        <v>25.38</v>
      </c>
      <c r="M137" s="2">
        <f t="shared" si="30"/>
        <v>25.38</v>
      </c>
      <c r="N137" s="2">
        <f t="shared" si="30"/>
        <v>25.38</v>
      </c>
      <c r="O137" s="2">
        <f t="shared" si="31"/>
        <v>25.38</v>
      </c>
      <c r="P137" s="2">
        <f t="shared" si="31"/>
        <v>25.38</v>
      </c>
      <c r="Q137" s="2">
        <f t="shared" si="31"/>
        <v>25.38</v>
      </c>
      <c r="R137" s="2">
        <f t="shared" si="31"/>
        <v>25.38</v>
      </c>
      <c r="S137" s="2">
        <f t="shared" si="31"/>
        <v>25.38</v>
      </c>
      <c r="T137" s="2">
        <f t="shared" si="31"/>
        <v>24.110999999999997</v>
      </c>
      <c r="U137" s="2">
        <f t="shared" si="31"/>
        <v>29.186999999999998</v>
      </c>
      <c r="V137" s="2">
        <f t="shared" si="31"/>
        <v>25.38</v>
      </c>
      <c r="W137" s="2">
        <f t="shared" si="31"/>
        <v>25.38</v>
      </c>
      <c r="X137" s="2">
        <f t="shared" si="31"/>
        <v>24.110999999999997</v>
      </c>
    </row>
    <row r="138" spans="1:24" x14ac:dyDescent="0.35">
      <c r="A138" s="79" t="str">
        <f>Rates!A138</f>
        <v>Infant Development Program, Early Intervention Assistant, Home and Community-Based, 1:2</v>
      </c>
      <c r="B138" t="s">
        <v>480</v>
      </c>
      <c r="C138" s="7">
        <v>25.38</v>
      </c>
      <c r="D138" s="2">
        <f t="shared" si="29"/>
        <v>24.110999999999997</v>
      </c>
      <c r="E138" s="2">
        <f t="shared" si="30"/>
        <v>24.110999999999997</v>
      </c>
      <c r="F138" s="2">
        <f t="shared" si="30"/>
        <v>29.186999999999998</v>
      </c>
      <c r="G138" s="2">
        <f t="shared" si="30"/>
        <v>24.110999999999997</v>
      </c>
      <c r="H138" s="2">
        <f t="shared" si="30"/>
        <v>29.186999999999998</v>
      </c>
      <c r="I138" s="2">
        <f t="shared" si="30"/>
        <v>24.110999999999997</v>
      </c>
      <c r="J138" s="2">
        <f t="shared" si="30"/>
        <v>24.110999999999997</v>
      </c>
      <c r="K138" s="2">
        <f t="shared" si="30"/>
        <v>25.38</v>
      </c>
      <c r="L138" s="2">
        <f t="shared" si="30"/>
        <v>25.38</v>
      </c>
      <c r="M138" s="2">
        <f t="shared" si="30"/>
        <v>25.38</v>
      </c>
      <c r="N138" s="2">
        <f t="shared" si="30"/>
        <v>25.38</v>
      </c>
      <c r="O138" s="2">
        <f t="shared" si="31"/>
        <v>25.38</v>
      </c>
      <c r="P138" s="2">
        <f t="shared" si="31"/>
        <v>25.38</v>
      </c>
      <c r="Q138" s="2">
        <f t="shared" si="31"/>
        <v>25.38</v>
      </c>
      <c r="R138" s="2">
        <f t="shared" si="31"/>
        <v>25.38</v>
      </c>
      <c r="S138" s="2">
        <f t="shared" si="31"/>
        <v>25.38</v>
      </c>
      <c r="T138" s="2">
        <f t="shared" si="31"/>
        <v>24.110999999999997</v>
      </c>
      <c r="U138" s="2">
        <f t="shared" si="31"/>
        <v>29.186999999999998</v>
      </c>
      <c r="V138" s="2">
        <f t="shared" si="31"/>
        <v>25.38</v>
      </c>
      <c r="W138" s="2">
        <f t="shared" si="31"/>
        <v>25.38</v>
      </c>
      <c r="X138" s="2">
        <f t="shared" si="31"/>
        <v>24.110999999999997</v>
      </c>
    </row>
    <row r="139" spans="1:24" x14ac:dyDescent="0.35">
      <c r="A139" s="79" t="str">
        <f>Rates!A139</f>
        <v>Infant Development Program, Early Intervention Assistant, Home and Community-Based, 1:3</v>
      </c>
      <c r="B139" t="s">
        <v>481</v>
      </c>
      <c r="C139" s="7">
        <v>25.38</v>
      </c>
      <c r="D139" s="2">
        <f t="shared" si="29"/>
        <v>24.110999999999997</v>
      </c>
      <c r="E139" s="2">
        <f t="shared" si="30"/>
        <v>24.110999999999997</v>
      </c>
      <c r="F139" s="2">
        <f t="shared" si="30"/>
        <v>29.186999999999998</v>
      </c>
      <c r="G139" s="2">
        <f t="shared" si="30"/>
        <v>24.110999999999997</v>
      </c>
      <c r="H139" s="2">
        <f t="shared" si="30"/>
        <v>29.186999999999998</v>
      </c>
      <c r="I139" s="2">
        <f t="shared" si="30"/>
        <v>24.110999999999997</v>
      </c>
      <c r="J139" s="2">
        <f t="shared" si="30"/>
        <v>24.110999999999997</v>
      </c>
      <c r="K139" s="2">
        <f t="shared" si="30"/>
        <v>25.38</v>
      </c>
      <c r="L139" s="2">
        <f t="shared" si="30"/>
        <v>25.38</v>
      </c>
      <c r="M139" s="2">
        <f t="shared" si="30"/>
        <v>25.38</v>
      </c>
      <c r="N139" s="2">
        <f t="shared" si="30"/>
        <v>25.38</v>
      </c>
      <c r="O139" s="2">
        <f t="shared" si="31"/>
        <v>25.38</v>
      </c>
      <c r="P139" s="2">
        <f t="shared" si="31"/>
        <v>25.38</v>
      </c>
      <c r="Q139" s="2">
        <f t="shared" si="31"/>
        <v>25.38</v>
      </c>
      <c r="R139" s="2">
        <f t="shared" si="31"/>
        <v>25.38</v>
      </c>
      <c r="S139" s="2">
        <f t="shared" si="31"/>
        <v>25.38</v>
      </c>
      <c r="T139" s="2">
        <f t="shared" si="31"/>
        <v>24.110999999999997</v>
      </c>
      <c r="U139" s="2">
        <f t="shared" si="31"/>
        <v>29.186999999999998</v>
      </c>
      <c r="V139" s="2">
        <f t="shared" si="31"/>
        <v>25.38</v>
      </c>
      <c r="W139" s="2">
        <f t="shared" si="31"/>
        <v>25.38</v>
      </c>
      <c r="X139" s="2">
        <f t="shared" si="31"/>
        <v>24.110999999999997</v>
      </c>
    </row>
    <row r="140" spans="1:24" x14ac:dyDescent="0.35">
      <c r="A140" s="79" t="str">
        <f>Rates!A140</f>
        <v>Infant Development Program, Early Intervention Technician, Home and Community-Based, 1:1</v>
      </c>
      <c r="B140" t="s">
        <v>482</v>
      </c>
      <c r="C140" s="7">
        <v>19.329999999999998</v>
      </c>
      <c r="D140" s="2">
        <f t="shared" si="29"/>
        <v>18.363499999999998</v>
      </c>
      <c r="E140" s="2">
        <f t="shared" si="30"/>
        <v>18.363499999999998</v>
      </c>
      <c r="F140" s="2">
        <f t="shared" si="30"/>
        <v>22.229499999999998</v>
      </c>
      <c r="G140" s="2">
        <f t="shared" si="30"/>
        <v>18.363499999999998</v>
      </c>
      <c r="H140" s="2">
        <f t="shared" si="30"/>
        <v>22.229499999999998</v>
      </c>
      <c r="I140" s="2">
        <f t="shared" si="30"/>
        <v>18.363499999999998</v>
      </c>
      <c r="J140" s="2">
        <f t="shared" si="30"/>
        <v>18.363499999999998</v>
      </c>
      <c r="K140" s="2">
        <f t="shared" si="30"/>
        <v>19.329999999999998</v>
      </c>
      <c r="L140" s="2">
        <f t="shared" si="30"/>
        <v>19.329999999999998</v>
      </c>
      <c r="M140" s="2">
        <f t="shared" si="30"/>
        <v>19.329999999999998</v>
      </c>
      <c r="N140" s="2">
        <f t="shared" si="30"/>
        <v>19.329999999999998</v>
      </c>
      <c r="O140" s="2">
        <f t="shared" si="31"/>
        <v>19.329999999999998</v>
      </c>
      <c r="P140" s="2">
        <f t="shared" si="31"/>
        <v>19.329999999999998</v>
      </c>
      <c r="Q140" s="2">
        <f t="shared" si="31"/>
        <v>19.329999999999998</v>
      </c>
      <c r="R140" s="2">
        <f t="shared" si="31"/>
        <v>19.329999999999998</v>
      </c>
      <c r="S140" s="2">
        <f t="shared" si="31"/>
        <v>19.329999999999998</v>
      </c>
      <c r="T140" s="2">
        <f t="shared" si="31"/>
        <v>18.363499999999998</v>
      </c>
      <c r="U140" s="2">
        <f t="shared" si="31"/>
        <v>22.229499999999998</v>
      </c>
      <c r="V140" s="2">
        <f t="shared" si="31"/>
        <v>19.329999999999998</v>
      </c>
      <c r="W140" s="2">
        <f t="shared" si="31"/>
        <v>19.329999999999998</v>
      </c>
      <c r="X140" s="2">
        <f t="shared" si="31"/>
        <v>18.363499999999998</v>
      </c>
    </row>
    <row r="141" spans="1:24" x14ac:dyDescent="0.35">
      <c r="A141" s="79" t="str">
        <f>Rates!A141</f>
        <v>Infant Development Program, Early Intervention Technician, Home and Community-Based, 1:2</v>
      </c>
      <c r="B141" t="s">
        <v>483</v>
      </c>
      <c r="C141" s="7">
        <v>19.329999999999998</v>
      </c>
      <c r="D141" s="2">
        <f t="shared" si="29"/>
        <v>18.363499999999998</v>
      </c>
      <c r="E141" s="2">
        <f t="shared" si="30"/>
        <v>18.363499999999998</v>
      </c>
      <c r="F141" s="2">
        <f t="shared" si="30"/>
        <v>22.229499999999998</v>
      </c>
      <c r="G141" s="2">
        <f t="shared" si="30"/>
        <v>18.363499999999998</v>
      </c>
      <c r="H141" s="2">
        <f t="shared" si="30"/>
        <v>22.229499999999998</v>
      </c>
      <c r="I141" s="2">
        <f t="shared" si="30"/>
        <v>18.363499999999998</v>
      </c>
      <c r="J141" s="2">
        <f t="shared" si="30"/>
        <v>18.363499999999998</v>
      </c>
      <c r="K141" s="2">
        <f t="shared" si="30"/>
        <v>19.329999999999998</v>
      </c>
      <c r="L141" s="2">
        <f t="shared" si="30"/>
        <v>19.329999999999998</v>
      </c>
      <c r="M141" s="2">
        <f t="shared" si="30"/>
        <v>19.329999999999998</v>
      </c>
      <c r="N141" s="2">
        <f t="shared" si="30"/>
        <v>19.329999999999998</v>
      </c>
      <c r="O141" s="2">
        <f t="shared" si="31"/>
        <v>19.329999999999998</v>
      </c>
      <c r="P141" s="2">
        <f t="shared" si="31"/>
        <v>19.329999999999998</v>
      </c>
      <c r="Q141" s="2">
        <f t="shared" si="31"/>
        <v>19.329999999999998</v>
      </c>
      <c r="R141" s="2">
        <f t="shared" si="31"/>
        <v>19.329999999999998</v>
      </c>
      <c r="S141" s="2">
        <f t="shared" si="31"/>
        <v>19.329999999999998</v>
      </c>
      <c r="T141" s="2">
        <f t="shared" si="31"/>
        <v>18.363499999999998</v>
      </c>
      <c r="U141" s="2">
        <f t="shared" si="31"/>
        <v>22.229499999999998</v>
      </c>
      <c r="V141" s="2">
        <f t="shared" si="31"/>
        <v>19.329999999999998</v>
      </c>
      <c r="W141" s="2">
        <f t="shared" si="31"/>
        <v>19.329999999999998</v>
      </c>
      <c r="X141" s="2">
        <f t="shared" si="31"/>
        <v>18.363499999999998</v>
      </c>
    </row>
    <row r="142" spans="1:24" x14ac:dyDescent="0.35">
      <c r="A142" s="79" t="str">
        <f>Rates!A142</f>
        <v>Infant Development Program, Early Intervention Technician, Home and Community-Based, 1:3</v>
      </c>
      <c r="B142" t="s">
        <v>484</v>
      </c>
      <c r="C142" s="7">
        <v>19.329999999999998</v>
      </c>
      <c r="D142" s="2">
        <f t="shared" si="29"/>
        <v>18.363499999999998</v>
      </c>
      <c r="E142" s="2">
        <f t="shared" si="30"/>
        <v>18.363499999999998</v>
      </c>
      <c r="F142" s="2">
        <f t="shared" si="30"/>
        <v>22.229499999999998</v>
      </c>
      <c r="G142" s="2">
        <f t="shared" si="30"/>
        <v>18.363499999999998</v>
      </c>
      <c r="H142" s="2">
        <f t="shared" si="30"/>
        <v>22.229499999999998</v>
      </c>
      <c r="I142" s="2">
        <f t="shared" si="30"/>
        <v>18.363499999999998</v>
      </c>
      <c r="J142" s="2">
        <f t="shared" si="30"/>
        <v>18.363499999999998</v>
      </c>
      <c r="K142" s="2">
        <f t="shared" si="30"/>
        <v>19.329999999999998</v>
      </c>
      <c r="L142" s="2">
        <f t="shared" si="30"/>
        <v>19.329999999999998</v>
      </c>
      <c r="M142" s="2">
        <f t="shared" si="30"/>
        <v>19.329999999999998</v>
      </c>
      <c r="N142" s="2">
        <f t="shared" si="30"/>
        <v>19.329999999999998</v>
      </c>
      <c r="O142" s="2">
        <f t="shared" si="31"/>
        <v>19.329999999999998</v>
      </c>
      <c r="P142" s="2">
        <f t="shared" si="31"/>
        <v>19.329999999999998</v>
      </c>
      <c r="Q142" s="2">
        <f t="shared" si="31"/>
        <v>19.329999999999998</v>
      </c>
      <c r="R142" s="2">
        <f t="shared" si="31"/>
        <v>19.329999999999998</v>
      </c>
      <c r="S142" s="2">
        <f t="shared" si="31"/>
        <v>19.329999999999998</v>
      </c>
      <c r="T142" s="2">
        <f t="shared" si="31"/>
        <v>18.363499999999998</v>
      </c>
      <c r="U142" s="2">
        <f t="shared" si="31"/>
        <v>22.229499999999998</v>
      </c>
      <c r="V142" s="2">
        <f t="shared" si="31"/>
        <v>19.329999999999998</v>
      </c>
      <c r="W142" s="2">
        <f t="shared" si="31"/>
        <v>19.329999999999998</v>
      </c>
      <c r="X142" s="2">
        <f t="shared" si="31"/>
        <v>18.363499999999998</v>
      </c>
    </row>
    <row r="143" spans="1:24" x14ac:dyDescent="0.35">
      <c r="A143" s="79" t="str">
        <f>Rates!A143</f>
        <v>Infant Development Program, PT/OT/SLP, Home and Community-Based, 1:1</v>
      </c>
      <c r="B143" t="s">
        <v>485</v>
      </c>
      <c r="C143" s="7">
        <v>57.85</v>
      </c>
      <c r="D143" s="2">
        <f t="shared" si="29"/>
        <v>54.957499999999996</v>
      </c>
      <c r="E143" s="2">
        <f t="shared" ref="E143:N152" si="32">$C143*E$218</f>
        <v>54.957499999999996</v>
      </c>
      <c r="F143" s="2">
        <f t="shared" si="32"/>
        <v>66.527500000000003</v>
      </c>
      <c r="G143" s="2">
        <f t="shared" si="32"/>
        <v>54.957499999999996</v>
      </c>
      <c r="H143" s="2">
        <f t="shared" si="32"/>
        <v>66.527500000000003</v>
      </c>
      <c r="I143" s="2">
        <f t="shared" si="32"/>
        <v>54.957499999999996</v>
      </c>
      <c r="J143" s="2">
        <f t="shared" si="32"/>
        <v>54.957499999999996</v>
      </c>
      <c r="K143" s="2">
        <f t="shared" si="32"/>
        <v>57.85</v>
      </c>
      <c r="L143" s="2">
        <f t="shared" si="32"/>
        <v>57.85</v>
      </c>
      <c r="M143" s="2">
        <f t="shared" si="32"/>
        <v>57.85</v>
      </c>
      <c r="N143" s="2">
        <f t="shared" si="32"/>
        <v>57.85</v>
      </c>
      <c r="O143" s="2">
        <f t="shared" ref="O143:X152" si="33">$C143*O$218</f>
        <v>57.85</v>
      </c>
      <c r="P143" s="2">
        <f t="shared" si="33"/>
        <v>57.85</v>
      </c>
      <c r="Q143" s="2">
        <f t="shared" si="33"/>
        <v>57.85</v>
      </c>
      <c r="R143" s="2">
        <f t="shared" si="33"/>
        <v>57.85</v>
      </c>
      <c r="S143" s="2">
        <f t="shared" si="33"/>
        <v>57.85</v>
      </c>
      <c r="T143" s="2">
        <f t="shared" si="33"/>
        <v>54.957499999999996</v>
      </c>
      <c r="U143" s="2">
        <f t="shared" si="33"/>
        <v>66.527500000000003</v>
      </c>
      <c r="V143" s="2">
        <f t="shared" si="33"/>
        <v>57.85</v>
      </c>
      <c r="W143" s="2">
        <f t="shared" si="33"/>
        <v>57.85</v>
      </c>
      <c r="X143" s="2">
        <f t="shared" si="33"/>
        <v>54.957499999999996</v>
      </c>
    </row>
    <row r="144" spans="1:24" x14ac:dyDescent="0.35">
      <c r="A144" s="79" t="str">
        <f>Rates!A144</f>
        <v>Infant Development Program, PT/OT/SLP, Home and Community-Based, 1:2</v>
      </c>
      <c r="B144" t="s">
        <v>486</v>
      </c>
      <c r="C144" s="7">
        <v>57.85</v>
      </c>
      <c r="D144" s="2">
        <f t="shared" si="29"/>
        <v>54.957499999999996</v>
      </c>
      <c r="E144" s="2">
        <f t="shared" si="32"/>
        <v>54.957499999999996</v>
      </c>
      <c r="F144" s="2">
        <f t="shared" si="32"/>
        <v>66.527500000000003</v>
      </c>
      <c r="G144" s="2">
        <f t="shared" si="32"/>
        <v>54.957499999999996</v>
      </c>
      <c r="H144" s="2">
        <f t="shared" si="32"/>
        <v>66.527500000000003</v>
      </c>
      <c r="I144" s="2">
        <f t="shared" si="32"/>
        <v>54.957499999999996</v>
      </c>
      <c r="J144" s="2">
        <f t="shared" si="32"/>
        <v>54.957499999999996</v>
      </c>
      <c r="K144" s="2">
        <f t="shared" si="32"/>
        <v>57.85</v>
      </c>
      <c r="L144" s="2">
        <f t="shared" si="32"/>
        <v>57.85</v>
      </c>
      <c r="M144" s="2">
        <f t="shared" si="32"/>
        <v>57.85</v>
      </c>
      <c r="N144" s="2">
        <f t="shared" si="32"/>
        <v>57.85</v>
      </c>
      <c r="O144" s="2">
        <f t="shared" si="33"/>
        <v>57.85</v>
      </c>
      <c r="P144" s="2">
        <f t="shared" si="33"/>
        <v>57.85</v>
      </c>
      <c r="Q144" s="2">
        <f t="shared" si="33"/>
        <v>57.85</v>
      </c>
      <c r="R144" s="2">
        <f t="shared" si="33"/>
        <v>57.85</v>
      </c>
      <c r="S144" s="2">
        <f t="shared" si="33"/>
        <v>57.85</v>
      </c>
      <c r="T144" s="2">
        <f t="shared" si="33"/>
        <v>54.957499999999996</v>
      </c>
      <c r="U144" s="2">
        <f t="shared" si="33"/>
        <v>66.527500000000003</v>
      </c>
      <c r="V144" s="2">
        <f t="shared" si="33"/>
        <v>57.85</v>
      </c>
      <c r="W144" s="2">
        <f t="shared" si="33"/>
        <v>57.85</v>
      </c>
      <c r="X144" s="2">
        <f t="shared" si="33"/>
        <v>54.957499999999996</v>
      </c>
    </row>
    <row r="145" spans="1:24" x14ac:dyDescent="0.35">
      <c r="A145" s="79" t="str">
        <f>Rates!A145</f>
        <v>Infant Development Program, PT/OT/SLP, Home and Community-Based, 1:3</v>
      </c>
      <c r="B145" t="s">
        <v>487</v>
      </c>
      <c r="C145" s="7">
        <v>57.85</v>
      </c>
      <c r="D145" s="2">
        <f t="shared" si="29"/>
        <v>54.957499999999996</v>
      </c>
      <c r="E145" s="2">
        <f t="shared" si="32"/>
        <v>54.957499999999996</v>
      </c>
      <c r="F145" s="2">
        <f t="shared" si="32"/>
        <v>66.527500000000003</v>
      </c>
      <c r="G145" s="2">
        <f t="shared" si="32"/>
        <v>54.957499999999996</v>
      </c>
      <c r="H145" s="2">
        <f t="shared" si="32"/>
        <v>66.527500000000003</v>
      </c>
      <c r="I145" s="2">
        <f t="shared" si="32"/>
        <v>54.957499999999996</v>
      </c>
      <c r="J145" s="2">
        <f t="shared" si="32"/>
        <v>54.957499999999996</v>
      </c>
      <c r="K145" s="2">
        <f t="shared" si="32"/>
        <v>57.85</v>
      </c>
      <c r="L145" s="2">
        <f t="shared" si="32"/>
        <v>57.85</v>
      </c>
      <c r="M145" s="2">
        <f t="shared" si="32"/>
        <v>57.85</v>
      </c>
      <c r="N145" s="2">
        <f t="shared" si="32"/>
        <v>57.85</v>
      </c>
      <c r="O145" s="2">
        <f t="shared" si="33"/>
        <v>57.85</v>
      </c>
      <c r="P145" s="2">
        <f t="shared" si="33"/>
        <v>57.85</v>
      </c>
      <c r="Q145" s="2">
        <f t="shared" si="33"/>
        <v>57.85</v>
      </c>
      <c r="R145" s="2">
        <f t="shared" si="33"/>
        <v>57.85</v>
      </c>
      <c r="S145" s="2">
        <f t="shared" si="33"/>
        <v>57.85</v>
      </c>
      <c r="T145" s="2">
        <f t="shared" si="33"/>
        <v>54.957499999999996</v>
      </c>
      <c r="U145" s="2">
        <f t="shared" si="33"/>
        <v>66.527500000000003</v>
      </c>
      <c r="V145" s="2">
        <f t="shared" si="33"/>
        <v>57.85</v>
      </c>
      <c r="W145" s="2">
        <f t="shared" si="33"/>
        <v>57.85</v>
      </c>
      <c r="X145" s="2">
        <f t="shared" si="33"/>
        <v>54.957499999999996</v>
      </c>
    </row>
    <row r="146" spans="1:24" x14ac:dyDescent="0.35">
      <c r="A146" s="79" t="str">
        <f>Rates!A146</f>
        <v>Infant Development Program, PT/OT/SLP Assistant, Home and Community-Based, 1:1</v>
      </c>
      <c r="B146" t="s">
        <v>488</v>
      </c>
      <c r="C146" s="7">
        <v>40.619999999999997</v>
      </c>
      <c r="D146" s="2">
        <f t="shared" si="29"/>
        <v>38.588999999999999</v>
      </c>
      <c r="E146" s="2">
        <f t="shared" si="32"/>
        <v>38.588999999999999</v>
      </c>
      <c r="F146" s="2">
        <f t="shared" si="32"/>
        <v>46.712999999999994</v>
      </c>
      <c r="G146" s="2">
        <f t="shared" si="32"/>
        <v>38.588999999999999</v>
      </c>
      <c r="H146" s="2">
        <f t="shared" si="32"/>
        <v>46.712999999999994</v>
      </c>
      <c r="I146" s="2">
        <f t="shared" si="32"/>
        <v>38.588999999999999</v>
      </c>
      <c r="J146" s="2">
        <f t="shared" si="32"/>
        <v>38.588999999999999</v>
      </c>
      <c r="K146" s="2">
        <f t="shared" si="32"/>
        <v>40.619999999999997</v>
      </c>
      <c r="L146" s="2">
        <f t="shared" si="32"/>
        <v>40.619999999999997</v>
      </c>
      <c r="M146" s="2">
        <f t="shared" si="32"/>
        <v>40.619999999999997</v>
      </c>
      <c r="N146" s="2">
        <f t="shared" si="32"/>
        <v>40.619999999999997</v>
      </c>
      <c r="O146" s="2">
        <f t="shared" si="33"/>
        <v>40.619999999999997</v>
      </c>
      <c r="P146" s="2">
        <f t="shared" si="33"/>
        <v>40.619999999999997</v>
      </c>
      <c r="Q146" s="2">
        <f t="shared" si="33"/>
        <v>40.619999999999997</v>
      </c>
      <c r="R146" s="2">
        <f t="shared" si="33"/>
        <v>40.619999999999997</v>
      </c>
      <c r="S146" s="2">
        <f t="shared" si="33"/>
        <v>40.619999999999997</v>
      </c>
      <c r="T146" s="2">
        <f t="shared" si="33"/>
        <v>38.588999999999999</v>
      </c>
      <c r="U146" s="2">
        <f t="shared" si="33"/>
        <v>46.712999999999994</v>
      </c>
      <c r="V146" s="2">
        <f t="shared" si="33"/>
        <v>40.619999999999997</v>
      </c>
      <c r="W146" s="2">
        <f t="shared" si="33"/>
        <v>40.619999999999997</v>
      </c>
      <c r="X146" s="2">
        <f t="shared" si="33"/>
        <v>38.588999999999999</v>
      </c>
    </row>
    <row r="147" spans="1:24" x14ac:dyDescent="0.35">
      <c r="A147" s="79" t="str">
        <f>Rates!A147</f>
        <v>Infant Development Program, PT/OT/SLP Assistant, Home and Community-Based, 1:2</v>
      </c>
      <c r="B147" t="s">
        <v>489</v>
      </c>
      <c r="C147" s="7">
        <v>40.619999999999997</v>
      </c>
      <c r="D147" s="2">
        <f t="shared" si="29"/>
        <v>38.588999999999999</v>
      </c>
      <c r="E147" s="2">
        <f t="shared" si="32"/>
        <v>38.588999999999999</v>
      </c>
      <c r="F147" s="2">
        <f t="shared" si="32"/>
        <v>46.712999999999994</v>
      </c>
      <c r="G147" s="2">
        <f t="shared" si="32"/>
        <v>38.588999999999999</v>
      </c>
      <c r="H147" s="2">
        <f t="shared" si="32"/>
        <v>46.712999999999994</v>
      </c>
      <c r="I147" s="2">
        <f t="shared" si="32"/>
        <v>38.588999999999999</v>
      </c>
      <c r="J147" s="2">
        <f t="shared" si="32"/>
        <v>38.588999999999999</v>
      </c>
      <c r="K147" s="2">
        <f t="shared" si="32"/>
        <v>40.619999999999997</v>
      </c>
      <c r="L147" s="2">
        <f t="shared" si="32"/>
        <v>40.619999999999997</v>
      </c>
      <c r="M147" s="2">
        <f t="shared" si="32"/>
        <v>40.619999999999997</v>
      </c>
      <c r="N147" s="2">
        <f t="shared" si="32"/>
        <v>40.619999999999997</v>
      </c>
      <c r="O147" s="2">
        <f t="shared" si="33"/>
        <v>40.619999999999997</v>
      </c>
      <c r="P147" s="2">
        <f t="shared" si="33"/>
        <v>40.619999999999997</v>
      </c>
      <c r="Q147" s="2">
        <f t="shared" si="33"/>
        <v>40.619999999999997</v>
      </c>
      <c r="R147" s="2">
        <f t="shared" si="33"/>
        <v>40.619999999999997</v>
      </c>
      <c r="S147" s="2">
        <f t="shared" si="33"/>
        <v>40.619999999999997</v>
      </c>
      <c r="T147" s="2">
        <f t="shared" si="33"/>
        <v>38.588999999999999</v>
      </c>
      <c r="U147" s="2">
        <f t="shared" si="33"/>
        <v>46.712999999999994</v>
      </c>
      <c r="V147" s="2">
        <f t="shared" si="33"/>
        <v>40.619999999999997</v>
      </c>
      <c r="W147" s="2">
        <f t="shared" si="33"/>
        <v>40.619999999999997</v>
      </c>
      <c r="X147" s="2">
        <f t="shared" si="33"/>
        <v>38.588999999999999</v>
      </c>
    </row>
    <row r="148" spans="1:24" x14ac:dyDescent="0.35">
      <c r="A148" s="79" t="str">
        <f>Rates!A148</f>
        <v>Infant Development Program, PT/OT/SLP Assistant, Home and Community-Based, 1:3</v>
      </c>
      <c r="B148" t="s">
        <v>490</v>
      </c>
      <c r="C148" s="7">
        <v>40.619999999999997</v>
      </c>
      <c r="D148" s="2">
        <f t="shared" si="29"/>
        <v>38.588999999999999</v>
      </c>
      <c r="E148" s="2">
        <f t="shared" si="32"/>
        <v>38.588999999999999</v>
      </c>
      <c r="F148" s="2">
        <f t="shared" si="32"/>
        <v>46.712999999999994</v>
      </c>
      <c r="G148" s="2">
        <f t="shared" si="32"/>
        <v>38.588999999999999</v>
      </c>
      <c r="H148" s="2">
        <f t="shared" si="32"/>
        <v>46.712999999999994</v>
      </c>
      <c r="I148" s="2">
        <f t="shared" si="32"/>
        <v>38.588999999999999</v>
      </c>
      <c r="J148" s="2">
        <f t="shared" si="32"/>
        <v>38.588999999999999</v>
      </c>
      <c r="K148" s="2">
        <f t="shared" si="32"/>
        <v>40.619999999999997</v>
      </c>
      <c r="L148" s="2">
        <f t="shared" si="32"/>
        <v>40.619999999999997</v>
      </c>
      <c r="M148" s="2">
        <f t="shared" si="32"/>
        <v>40.619999999999997</v>
      </c>
      <c r="N148" s="2">
        <f t="shared" si="32"/>
        <v>40.619999999999997</v>
      </c>
      <c r="O148" s="2">
        <f t="shared" si="33"/>
        <v>40.619999999999997</v>
      </c>
      <c r="P148" s="2">
        <f t="shared" si="33"/>
        <v>40.619999999999997</v>
      </c>
      <c r="Q148" s="2">
        <f t="shared" si="33"/>
        <v>40.619999999999997</v>
      </c>
      <c r="R148" s="2">
        <f t="shared" si="33"/>
        <v>40.619999999999997</v>
      </c>
      <c r="S148" s="2">
        <f t="shared" si="33"/>
        <v>40.619999999999997</v>
      </c>
      <c r="T148" s="2">
        <f t="shared" si="33"/>
        <v>38.588999999999999</v>
      </c>
      <c r="U148" s="2">
        <f t="shared" si="33"/>
        <v>46.712999999999994</v>
      </c>
      <c r="V148" s="2">
        <f t="shared" si="33"/>
        <v>40.619999999999997</v>
      </c>
      <c r="W148" s="2">
        <f t="shared" si="33"/>
        <v>40.619999999999997</v>
      </c>
      <c r="X148" s="2">
        <f t="shared" si="33"/>
        <v>38.588999999999999</v>
      </c>
    </row>
    <row r="149" spans="1:24" x14ac:dyDescent="0.35">
      <c r="A149" s="79" t="str">
        <f>Rates!A149</f>
        <v>Infant Development Program, Audiologist, Home and Community-Based, 1:1</v>
      </c>
      <c r="B149" t="s">
        <v>491</v>
      </c>
      <c r="C149" s="7">
        <v>63.47</v>
      </c>
      <c r="D149" s="2">
        <f t="shared" si="29"/>
        <v>60.296499999999995</v>
      </c>
      <c r="E149" s="2">
        <f t="shared" si="32"/>
        <v>60.296499999999995</v>
      </c>
      <c r="F149" s="2">
        <f t="shared" si="32"/>
        <v>72.990499999999997</v>
      </c>
      <c r="G149" s="2">
        <f t="shared" si="32"/>
        <v>60.296499999999995</v>
      </c>
      <c r="H149" s="2">
        <f t="shared" si="32"/>
        <v>72.990499999999997</v>
      </c>
      <c r="I149" s="2">
        <f t="shared" si="32"/>
        <v>60.296499999999995</v>
      </c>
      <c r="J149" s="2">
        <f t="shared" si="32"/>
        <v>60.296499999999995</v>
      </c>
      <c r="K149" s="2">
        <f t="shared" si="32"/>
        <v>63.47</v>
      </c>
      <c r="L149" s="2">
        <f t="shared" si="32"/>
        <v>63.47</v>
      </c>
      <c r="M149" s="2">
        <f t="shared" si="32"/>
        <v>63.47</v>
      </c>
      <c r="N149" s="2">
        <f t="shared" si="32"/>
        <v>63.47</v>
      </c>
      <c r="O149" s="2">
        <f t="shared" si="33"/>
        <v>63.47</v>
      </c>
      <c r="P149" s="2">
        <f t="shared" si="33"/>
        <v>63.47</v>
      </c>
      <c r="Q149" s="2">
        <f t="shared" si="33"/>
        <v>63.47</v>
      </c>
      <c r="R149" s="2">
        <f t="shared" si="33"/>
        <v>63.47</v>
      </c>
      <c r="S149" s="2">
        <f t="shared" si="33"/>
        <v>63.47</v>
      </c>
      <c r="T149" s="2">
        <f t="shared" si="33"/>
        <v>60.296499999999995</v>
      </c>
      <c r="U149" s="2">
        <f t="shared" si="33"/>
        <v>72.990499999999997</v>
      </c>
      <c r="V149" s="2">
        <f t="shared" si="33"/>
        <v>63.47</v>
      </c>
      <c r="W149" s="2">
        <f t="shared" si="33"/>
        <v>63.47</v>
      </c>
      <c r="X149" s="2">
        <f t="shared" si="33"/>
        <v>60.296499999999995</v>
      </c>
    </row>
    <row r="150" spans="1:24" x14ac:dyDescent="0.35">
      <c r="A150" s="79" t="str">
        <f>Rates!A150</f>
        <v>Infant Development Program, Audiologist, Home and Community-Based, 1:2</v>
      </c>
      <c r="B150" t="s">
        <v>492</v>
      </c>
      <c r="C150" s="7">
        <v>63.47</v>
      </c>
      <c r="D150" s="2">
        <f t="shared" si="29"/>
        <v>60.296499999999995</v>
      </c>
      <c r="E150" s="2">
        <f t="shared" si="32"/>
        <v>60.296499999999995</v>
      </c>
      <c r="F150" s="2">
        <f t="shared" si="32"/>
        <v>72.990499999999997</v>
      </c>
      <c r="G150" s="2">
        <f t="shared" si="32"/>
        <v>60.296499999999995</v>
      </c>
      <c r="H150" s="2">
        <f t="shared" si="32"/>
        <v>72.990499999999997</v>
      </c>
      <c r="I150" s="2">
        <f t="shared" si="32"/>
        <v>60.296499999999995</v>
      </c>
      <c r="J150" s="2">
        <f t="shared" si="32"/>
        <v>60.296499999999995</v>
      </c>
      <c r="K150" s="2">
        <f t="shared" si="32"/>
        <v>63.47</v>
      </c>
      <c r="L150" s="2">
        <f t="shared" si="32"/>
        <v>63.47</v>
      </c>
      <c r="M150" s="2">
        <f t="shared" si="32"/>
        <v>63.47</v>
      </c>
      <c r="N150" s="2">
        <f t="shared" si="32"/>
        <v>63.47</v>
      </c>
      <c r="O150" s="2">
        <f t="shared" si="33"/>
        <v>63.47</v>
      </c>
      <c r="P150" s="2">
        <f t="shared" si="33"/>
        <v>63.47</v>
      </c>
      <c r="Q150" s="2">
        <f t="shared" si="33"/>
        <v>63.47</v>
      </c>
      <c r="R150" s="2">
        <f t="shared" si="33"/>
        <v>63.47</v>
      </c>
      <c r="S150" s="2">
        <f t="shared" si="33"/>
        <v>63.47</v>
      </c>
      <c r="T150" s="2">
        <f t="shared" si="33"/>
        <v>60.296499999999995</v>
      </c>
      <c r="U150" s="2">
        <f t="shared" si="33"/>
        <v>72.990499999999997</v>
      </c>
      <c r="V150" s="2">
        <f t="shared" si="33"/>
        <v>63.47</v>
      </c>
      <c r="W150" s="2">
        <f t="shared" si="33"/>
        <v>63.47</v>
      </c>
      <c r="X150" s="2">
        <f t="shared" si="33"/>
        <v>60.296499999999995</v>
      </c>
    </row>
    <row r="151" spans="1:24" x14ac:dyDescent="0.35">
      <c r="A151" s="79" t="str">
        <f>Rates!A151</f>
        <v>Infant Development Program, Audiologist, Home and Community-Based, 1:3</v>
      </c>
      <c r="B151" t="s">
        <v>493</v>
      </c>
      <c r="C151" s="7">
        <v>63.47</v>
      </c>
      <c r="D151" s="2">
        <f t="shared" si="29"/>
        <v>60.296499999999995</v>
      </c>
      <c r="E151" s="2">
        <f t="shared" si="32"/>
        <v>60.296499999999995</v>
      </c>
      <c r="F151" s="2">
        <f t="shared" si="32"/>
        <v>72.990499999999997</v>
      </c>
      <c r="G151" s="2">
        <f t="shared" si="32"/>
        <v>60.296499999999995</v>
      </c>
      <c r="H151" s="2">
        <f t="shared" si="32"/>
        <v>72.990499999999997</v>
      </c>
      <c r="I151" s="2">
        <f t="shared" si="32"/>
        <v>60.296499999999995</v>
      </c>
      <c r="J151" s="2">
        <f t="shared" si="32"/>
        <v>60.296499999999995</v>
      </c>
      <c r="K151" s="2">
        <f t="shared" si="32"/>
        <v>63.47</v>
      </c>
      <c r="L151" s="2">
        <f t="shared" si="32"/>
        <v>63.47</v>
      </c>
      <c r="M151" s="2">
        <f t="shared" si="32"/>
        <v>63.47</v>
      </c>
      <c r="N151" s="2">
        <f t="shared" si="32"/>
        <v>63.47</v>
      </c>
      <c r="O151" s="2">
        <f t="shared" si="33"/>
        <v>63.47</v>
      </c>
      <c r="P151" s="2">
        <f t="shared" si="33"/>
        <v>63.47</v>
      </c>
      <c r="Q151" s="2">
        <f t="shared" si="33"/>
        <v>63.47</v>
      </c>
      <c r="R151" s="2">
        <f t="shared" si="33"/>
        <v>63.47</v>
      </c>
      <c r="S151" s="2">
        <f t="shared" si="33"/>
        <v>63.47</v>
      </c>
      <c r="T151" s="2">
        <f t="shared" si="33"/>
        <v>60.296499999999995</v>
      </c>
      <c r="U151" s="2">
        <f t="shared" si="33"/>
        <v>72.990499999999997</v>
      </c>
      <c r="V151" s="2">
        <f t="shared" si="33"/>
        <v>63.47</v>
      </c>
      <c r="W151" s="2">
        <f t="shared" si="33"/>
        <v>63.47</v>
      </c>
      <c r="X151" s="2">
        <f t="shared" si="33"/>
        <v>60.296499999999995</v>
      </c>
    </row>
    <row r="152" spans="1:24" x14ac:dyDescent="0.35">
      <c r="A152" s="79" t="str">
        <f>Rates!A152</f>
        <v>Infant Development Program, Family Therapist, Home and Community-Based, 1:1</v>
      </c>
      <c r="B152" t="s">
        <v>494</v>
      </c>
      <c r="C152" s="7">
        <v>26.89</v>
      </c>
      <c r="D152" s="2">
        <f t="shared" si="29"/>
        <v>25.545500000000001</v>
      </c>
      <c r="E152" s="2">
        <f t="shared" si="32"/>
        <v>25.545500000000001</v>
      </c>
      <c r="F152" s="2">
        <f t="shared" si="32"/>
        <v>30.923499999999997</v>
      </c>
      <c r="G152" s="2">
        <f t="shared" si="32"/>
        <v>25.545500000000001</v>
      </c>
      <c r="H152" s="2">
        <f t="shared" si="32"/>
        <v>30.923499999999997</v>
      </c>
      <c r="I152" s="2">
        <f t="shared" si="32"/>
        <v>25.545500000000001</v>
      </c>
      <c r="J152" s="2">
        <f t="shared" si="32"/>
        <v>25.545500000000001</v>
      </c>
      <c r="K152" s="2">
        <f t="shared" si="32"/>
        <v>26.89</v>
      </c>
      <c r="L152" s="2">
        <f t="shared" si="32"/>
        <v>26.89</v>
      </c>
      <c r="M152" s="2">
        <f t="shared" si="32"/>
        <v>26.89</v>
      </c>
      <c r="N152" s="2">
        <f t="shared" si="32"/>
        <v>26.89</v>
      </c>
      <c r="O152" s="2">
        <f t="shared" si="33"/>
        <v>26.89</v>
      </c>
      <c r="P152" s="2">
        <f t="shared" si="33"/>
        <v>26.89</v>
      </c>
      <c r="Q152" s="2">
        <f t="shared" si="33"/>
        <v>26.89</v>
      </c>
      <c r="R152" s="2">
        <f t="shared" si="33"/>
        <v>26.89</v>
      </c>
      <c r="S152" s="2">
        <f t="shared" si="33"/>
        <v>26.89</v>
      </c>
      <c r="T152" s="2">
        <f t="shared" si="33"/>
        <v>25.545500000000001</v>
      </c>
      <c r="U152" s="2">
        <f t="shared" si="33"/>
        <v>30.923499999999997</v>
      </c>
      <c r="V152" s="2">
        <f t="shared" si="33"/>
        <v>26.89</v>
      </c>
      <c r="W152" s="2">
        <f t="shared" si="33"/>
        <v>26.89</v>
      </c>
      <c r="X152" s="2">
        <f t="shared" si="33"/>
        <v>25.545500000000001</v>
      </c>
    </row>
    <row r="153" spans="1:24" x14ac:dyDescent="0.35">
      <c r="A153" s="79" t="str">
        <f>Rates!A153</f>
        <v>Infant Development Program, Family Therapist, Home and Community-Based, 1:2</v>
      </c>
      <c r="B153" t="s">
        <v>495</v>
      </c>
      <c r="C153" s="7">
        <v>26.89</v>
      </c>
      <c r="D153" s="2">
        <f t="shared" si="29"/>
        <v>25.545500000000001</v>
      </c>
      <c r="E153" s="2">
        <f t="shared" ref="E153:N162" si="34">$C153*E$218</f>
        <v>25.545500000000001</v>
      </c>
      <c r="F153" s="2">
        <f t="shared" si="34"/>
        <v>30.923499999999997</v>
      </c>
      <c r="G153" s="2">
        <f t="shared" si="34"/>
        <v>25.545500000000001</v>
      </c>
      <c r="H153" s="2">
        <f t="shared" si="34"/>
        <v>30.923499999999997</v>
      </c>
      <c r="I153" s="2">
        <f t="shared" si="34"/>
        <v>25.545500000000001</v>
      </c>
      <c r="J153" s="2">
        <f t="shared" si="34"/>
        <v>25.545500000000001</v>
      </c>
      <c r="K153" s="2">
        <f t="shared" si="34"/>
        <v>26.89</v>
      </c>
      <c r="L153" s="2">
        <f t="shared" si="34"/>
        <v>26.89</v>
      </c>
      <c r="M153" s="2">
        <f t="shared" si="34"/>
        <v>26.89</v>
      </c>
      <c r="N153" s="2">
        <f t="shared" si="34"/>
        <v>26.89</v>
      </c>
      <c r="O153" s="2">
        <f t="shared" ref="O153:X162" si="35">$C153*O$218</f>
        <v>26.89</v>
      </c>
      <c r="P153" s="2">
        <f t="shared" si="35"/>
        <v>26.89</v>
      </c>
      <c r="Q153" s="2">
        <f t="shared" si="35"/>
        <v>26.89</v>
      </c>
      <c r="R153" s="2">
        <f t="shared" si="35"/>
        <v>26.89</v>
      </c>
      <c r="S153" s="2">
        <f t="shared" si="35"/>
        <v>26.89</v>
      </c>
      <c r="T153" s="2">
        <f t="shared" si="35"/>
        <v>25.545500000000001</v>
      </c>
      <c r="U153" s="2">
        <f t="shared" si="35"/>
        <v>30.923499999999997</v>
      </c>
      <c r="V153" s="2">
        <f t="shared" si="35"/>
        <v>26.89</v>
      </c>
      <c r="W153" s="2">
        <f t="shared" si="35"/>
        <v>26.89</v>
      </c>
      <c r="X153" s="2">
        <f t="shared" si="35"/>
        <v>25.545500000000001</v>
      </c>
    </row>
    <row r="154" spans="1:24" x14ac:dyDescent="0.35">
      <c r="A154" s="79" t="str">
        <f>Rates!A154</f>
        <v>Infant Development Program, Family Therapist, Home and Community-Based, 1:3</v>
      </c>
      <c r="B154" t="s">
        <v>496</v>
      </c>
      <c r="C154" s="7">
        <v>26.89</v>
      </c>
      <c r="D154" s="2">
        <f t="shared" si="29"/>
        <v>25.545500000000001</v>
      </c>
      <c r="E154" s="2">
        <f t="shared" si="34"/>
        <v>25.545500000000001</v>
      </c>
      <c r="F154" s="2">
        <f t="shared" si="34"/>
        <v>30.923499999999997</v>
      </c>
      <c r="G154" s="2">
        <f t="shared" si="34"/>
        <v>25.545500000000001</v>
      </c>
      <c r="H154" s="2">
        <f t="shared" si="34"/>
        <v>30.923499999999997</v>
      </c>
      <c r="I154" s="2">
        <f t="shared" si="34"/>
        <v>25.545500000000001</v>
      </c>
      <c r="J154" s="2">
        <f t="shared" si="34"/>
        <v>25.545500000000001</v>
      </c>
      <c r="K154" s="2">
        <f t="shared" si="34"/>
        <v>26.89</v>
      </c>
      <c r="L154" s="2">
        <f t="shared" si="34"/>
        <v>26.89</v>
      </c>
      <c r="M154" s="2">
        <f t="shared" si="34"/>
        <v>26.89</v>
      </c>
      <c r="N154" s="2">
        <f t="shared" si="34"/>
        <v>26.89</v>
      </c>
      <c r="O154" s="2">
        <f t="shared" si="35"/>
        <v>26.89</v>
      </c>
      <c r="P154" s="2">
        <f t="shared" si="35"/>
        <v>26.89</v>
      </c>
      <c r="Q154" s="2">
        <f t="shared" si="35"/>
        <v>26.89</v>
      </c>
      <c r="R154" s="2">
        <f t="shared" si="35"/>
        <v>26.89</v>
      </c>
      <c r="S154" s="2">
        <f t="shared" si="35"/>
        <v>26.89</v>
      </c>
      <c r="T154" s="2">
        <f t="shared" si="35"/>
        <v>25.545500000000001</v>
      </c>
      <c r="U154" s="2">
        <f t="shared" si="35"/>
        <v>30.923499999999997</v>
      </c>
      <c r="V154" s="2">
        <f t="shared" si="35"/>
        <v>26.89</v>
      </c>
      <c r="W154" s="2">
        <f t="shared" si="35"/>
        <v>26.89</v>
      </c>
      <c r="X154" s="2">
        <f t="shared" si="35"/>
        <v>25.545500000000001</v>
      </c>
    </row>
    <row r="155" spans="1:24" x14ac:dyDescent="0.35">
      <c r="A155" s="79" t="str">
        <f>Rates!A155</f>
        <v>Infant Development Program, Registered Nurse, Home and Community-Based, 1:1</v>
      </c>
      <c r="B155" t="s">
        <v>497</v>
      </c>
      <c r="C155" s="7">
        <v>64.680000000000007</v>
      </c>
      <c r="D155" s="2">
        <f t="shared" si="29"/>
        <v>61.446000000000005</v>
      </c>
      <c r="E155" s="2">
        <f t="shared" si="34"/>
        <v>61.446000000000005</v>
      </c>
      <c r="F155" s="2">
        <f t="shared" si="34"/>
        <v>74.382000000000005</v>
      </c>
      <c r="G155" s="2">
        <f t="shared" si="34"/>
        <v>61.446000000000005</v>
      </c>
      <c r="H155" s="2">
        <f t="shared" si="34"/>
        <v>74.382000000000005</v>
      </c>
      <c r="I155" s="2">
        <f t="shared" si="34"/>
        <v>61.446000000000005</v>
      </c>
      <c r="J155" s="2">
        <f t="shared" si="34"/>
        <v>61.446000000000005</v>
      </c>
      <c r="K155" s="2">
        <f t="shared" si="34"/>
        <v>64.680000000000007</v>
      </c>
      <c r="L155" s="2">
        <f t="shared" si="34"/>
        <v>64.680000000000007</v>
      </c>
      <c r="M155" s="2">
        <f t="shared" si="34"/>
        <v>64.680000000000007</v>
      </c>
      <c r="N155" s="2">
        <f t="shared" si="34"/>
        <v>64.680000000000007</v>
      </c>
      <c r="O155" s="2">
        <f t="shared" si="35"/>
        <v>64.680000000000007</v>
      </c>
      <c r="P155" s="2">
        <f t="shared" si="35"/>
        <v>64.680000000000007</v>
      </c>
      <c r="Q155" s="2">
        <f t="shared" si="35"/>
        <v>64.680000000000007</v>
      </c>
      <c r="R155" s="2">
        <f t="shared" si="35"/>
        <v>64.680000000000007</v>
      </c>
      <c r="S155" s="2">
        <f t="shared" si="35"/>
        <v>64.680000000000007</v>
      </c>
      <c r="T155" s="2">
        <f t="shared" si="35"/>
        <v>61.446000000000005</v>
      </c>
      <c r="U155" s="2">
        <f t="shared" si="35"/>
        <v>74.382000000000005</v>
      </c>
      <c r="V155" s="2">
        <f t="shared" si="35"/>
        <v>64.680000000000007</v>
      </c>
      <c r="W155" s="2">
        <f t="shared" si="35"/>
        <v>64.680000000000007</v>
      </c>
      <c r="X155" s="2">
        <f t="shared" si="35"/>
        <v>61.446000000000005</v>
      </c>
    </row>
    <row r="156" spans="1:24" x14ac:dyDescent="0.35">
      <c r="A156" s="79" t="str">
        <f>Rates!A156</f>
        <v>Infant Development Program, Registered Nurse, Home and Community-Based, 1:2</v>
      </c>
      <c r="B156" t="s">
        <v>498</v>
      </c>
      <c r="C156" s="7">
        <v>64.680000000000007</v>
      </c>
      <c r="D156" s="2">
        <f t="shared" si="29"/>
        <v>61.446000000000005</v>
      </c>
      <c r="E156" s="2">
        <f t="shared" si="34"/>
        <v>61.446000000000005</v>
      </c>
      <c r="F156" s="2">
        <f t="shared" si="34"/>
        <v>74.382000000000005</v>
      </c>
      <c r="G156" s="2">
        <f t="shared" si="34"/>
        <v>61.446000000000005</v>
      </c>
      <c r="H156" s="2">
        <f t="shared" si="34"/>
        <v>74.382000000000005</v>
      </c>
      <c r="I156" s="2">
        <f t="shared" si="34"/>
        <v>61.446000000000005</v>
      </c>
      <c r="J156" s="2">
        <f t="shared" si="34"/>
        <v>61.446000000000005</v>
      </c>
      <c r="K156" s="2">
        <f t="shared" si="34"/>
        <v>64.680000000000007</v>
      </c>
      <c r="L156" s="2">
        <f t="shared" si="34"/>
        <v>64.680000000000007</v>
      </c>
      <c r="M156" s="2">
        <f t="shared" si="34"/>
        <v>64.680000000000007</v>
      </c>
      <c r="N156" s="2">
        <f t="shared" si="34"/>
        <v>64.680000000000007</v>
      </c>
      <c r="O156" s="2">
        <f t="shared" si="35"/>
        <v>64.680000000000007</v>
      </c>
      <c r="P156" s="2">
        <f t="shared" si="35"/>
        <v>64.680000000000007</v>
      </c>
      <c r="Q156" s="2">
        <f t="shared" si="35"/>
        <v>64.680000000000007</v>
      </c>
      <c r="R156" s="2">
        <f t="shared" si="35"/>
        <v>64.680000000000007</v>
      </c>
      <c r="S156" s="2">
        <f t="shared" si="35"/>
        <v>64.680000000000007</v>
      </c>
      <c r="T156" s="2">
        <f t="shared" si="35"/>
        <v>61.446000000000005</v>
      </c>
      <c r="U156" s="2">
        <f t="shared" si="35"/>
        <v>74.382000000000005</v>
      </c>
      <c r="V156" s="2">
        <f t="shared" si="35"/>
        <v>64.680000000000007</v>
      </c>
      <c r="W156" s="2">
        <f t="shared" si="35"/>
        <v>64.680000000000007</v>
      </c>
      <c r="X156" s="2">
        <f t="shared" si="35"/>
        <v>61.446000000000005</v>
      </c>
    </row>
    <row r="157" spans="1:24" x14ac:dyDescent="0.35">
      <c r="A157" s="79" t="str">
        <f>Rates!A157</f>
        <v>Infant Development Program, Registered Nurse, Home and Community-Based, 1:3</v>
      </c>
      <c r="B157" t="s">
        <v>499</v>
      </c>
      <c r="C157" s="7">
        <v>64.680000000000007</v>
      </c>
      <c r="D157" s="2">
        <f t="shared" si="29"/>
        <v>61.446000000000005</v>
      </c>
      <c r="E157" s="2">
        <f t="shared" si="34"/>
        <v>61.446000000000005</v>
      </c>
      <c r="F157" s="2">
        <f t="shared" si="34"/>
        <v>74.382000000000005</v>
      </c>
      <c r="G157" s="2">
        <f t="shared" si="34"/>
        <v>61.446000000000005</v>
      </c>
      <c r="H157" s="2">
        <f t="shared" si="34"/>
        <v>74.382000000000005</v>
      </c>
      <c r="I157" s="2">
        <f t="shared" si="34"/>
        <v>61.446000000000005</v>
      </c>
      <c r="J157" s="2">
        <f t="shared" si="34"/>
        <v>61.446000000000005</v>
      </c>
      <c r="K157" s="2">
        <f t="shared" si="34"/>
        <v>64.680000000000007</v>
      </c>
      <c r="L157" s="2">
        <f t="shared" si="34"/>
        <v>64.680000000000007</v>
      </c>
      <c r="M157" s="2">
        <f t="shared" si="34"/>
        <v>64.680000000000007</v>
      </c>
      <c r="N157" s="2">
        <f t="shared" si="34"/>
        <v>64.680000000000007</v>
      </c>
      <c r="O157" s="2">
        <f t="shared" si="35"/>
        <v>64.680000000000007</v>
      </c>
      <c r="P157" s="2">
        <f t="shared" si="35"/>
        <v>64.680000000000007</v>
      </c>
      <c r="Q157" s="2">
        <f t="shared" si="35"/>
        <v>64.680000000000007</v>
      </c>
      <c r="R157" s="2">
        <f t="shared" si="35"/>
        <v>64.680000000000007</v>
      </c>
      <c r="S157" s="2">
        <f t="shared" si="35"/>
        <v>64.680000000000007</v>
      </c>
      <c r="T157" s="2">
        <f t="shared" si="35"/>
        <v>61.446000000000005</v>
      </c>
      <c r="U157" s="2">
        <f t="shared" si="35"/>
        <v>74.382000000000005</v>
      </c>
      <c r="V157" s="2">
        <f t="shared" si="35"/>
        <v>64.680000000000007</v>
      </c>
      <c r="W157" s="2">
        <f t="shared" si="35"/>
        <v>64.680000000000007</v>
      </c>
      <c r="X157" s="2">
        <f t="shared" si="35"/>
        <v>61.446000000000005</v>
      </c>
    </row>
    <row r="158" spans="1:24" x14ac:dyDescent="0.35">
      <c r="A158" s="79" t="str">
        <f>Rates!A158</f>
        <v>Infant Development Program, Licensed Vocational Nurse, Home and Community-Based, 1:1</v>
      </c>
      <c r="B158" t="s">
        <v>500</v>
      </c>
      <c r="C158" s="7">
        <v>34.090000000000003</v>
      </c>
      <c r="D158" s="2">
        <f t="shared" si="29"/>
        <v>32.3855</v>
      </c>
      <c r="E158" s="2">
        <f t="shared" si="34"/>
        <v>32.3855</v>
      </c>
      <c r="F158" s="2">
        <f t="shared" si="34"/>
        <v>39.203499999999998</v>
      </c>
      <c r="G158" s="2">
        <f t="shared" si="34"/>
        <v>32.3855</v>
      </c>
      <c r="H158" s="2">
        <f t="shared" si="34"/>
        <v>39.203499999999998</v>
      </c>
      <c r="I158" s="2">
        <f t="shared" si="34"/>
        <v>32.3855</v>
      </c>
      <c r="J158" s="2">
        <f t="shared" si="34"/>
        <v>32.3855</v>
      </c>
      <c r="K158" s="2">
        <f t="shared" si="34"/>
        <v>34.090000000000003</v>
      </c>
      <c r="L158" s="2">
        <f t="shared" si="34"/>
        <v>34.090000000000003</v>
      </c>
      <c r="M158" s="2">
        <f t="shared" si="34"/>
        <v>34.090000000000003</v>
      </c>
      <c r="N158" s="2">
        <f t="shared" si="34"/>
        <v>34.090000000000003</v>
      </c>
      <c r="O158" s="2">
        <f t="shared" si="35"/>
        <v>34.090000000000003</v>
      </c>
      <c r="P158" s="2">
        <f t="shared" si="35"/>
        <v>34.090000000000003</v>
      </c>
      <c r="Q158" s="2">
        <f t="shared" si="35"/>
        <v>34.090000000000003</v>
      </c>
      <c r="R158" s="2">
        <f t="shared" si="35"/>
        <v>34.090000000000003</v>
      </c>
      <c r="S158" s="2">
        <f t="shared" si="35"/>
        <v>34.090000000000003</v>
      </c>
      <c r="T158" s="2">
        <f t="shared" si="35"/>
        <v>32.3855</v>
      </c>
      <c r="U158" s="2">
        <f t="shared" si="35"/>
        <v>39.203499999999998</v>
      </c>
      <c r="V158" s="2">
        <f t="shared" si="35"/>
        <v>34.090000000000003</v>
      </c>
      <c r="W158" s="2">
        <f t="shared" si="35"/>
        <v>34.090000000000003</v>
      </c>
      <c r="X158" s="2">
        <f t="shared" si="35"/>
        <v>32.3855</v>
      </c>
    </row>
    <row r="159" spans="1:24" x14ac:dyDescent="0.35">
      <c r="A159" s="79" t="str">
        <f>Rates!A159</f>
        <v>Infant Development Program, Licensed Vocational Nurse, Home and Community-Based, 1:2</v>
      </c>
      <c r="B159" t="s">
        <v>501</v>
      </c>
      <c r="C159" s="7">
        <v>34.090000000000003</v>
      </c>
      <c r="D159" s="2">
        <f t="shared" si="29"/>
        <v>32.3855</v>
      </c>
      <c r="E159" s="2">
        <f t="shared" si="34"/>
        <v>32.3855</v>
      </c>
      <c r="F159" s="2">
        <f t="shared" si="34"/>
        <v>39.203499999999998</v>
      </c>
      <c r="G159" s="2">
        <f t="shared" si="34"/>
        <v>32.3855</v>
      </c>
      <c r="H159" s="2">
        <f t="shared" si="34"/>
        <v>39.203499999999998</v>
      </c>
      <c r="I159" s="2">
        <f t="shared" si="34"/>
        <v>32.3855</v>
      </c>
      <c r="J159" s="2">
        <f t="shared" si="34"/>
        <v>32.3855</v>
      </c>
      <c r="K159" s="2">
        <f t="shared" si="34"/>
        <v>34.090000000000003</v>
      </c>
      <c r="L159" s="2">
        <f t="shared" si="34"/>
        <v>34.090000000000003</v>
      </c>
      <c r="M159" s="2">
        <f t="shared" si="34"/>
        <v>34.090000000000003</v>
      </c>
      <c r="N159" s="2">
        <f t="shared" si="34"/>
        <v>34.090000000000003</v>
      </c>
      <c r="O159" s="2">
        <f t="shared" si="35"/>
        <v>34.090000000000003</v>
      </c>
      <c r="P159" s="2">
        <f t="shared" si="35"/>
        <v>34.090000000000003</v>
      </c>
      <c r="Q159" s="2">
        <f t="shared" si="35"/>
        <v>34.090000000000003</v>
      </c>
      <c r="R159" s="2">
        <f t="shared" si="35"/>
        <v>34.090000000000003</v>
      </c>
      <c r="S159" s="2">
        <f t="shared" si="35"/>
        <v>34.090000000000003</v>
      </c>
      <c r="T159" s="2">
        <f t="shared" si="35"/>
        <v>32.3855</v>
      </c>
      <c r="U159" s="2">
        <f t="shared" si="35"/>
        <v>39.203499999999998</v>
      </c>
      <c r="V159" s="2">
        <f t="shared" si="35"/>
        <v>34.090000000000003</v>
      </c>
      <c r="W159" s="2">
        <f t="shared" si="35"/>
        <v>34.090000000000003</v>
      </c>
      <c r="X159" s="2">
        <f t="shared" si="35"/>
        <v>32.3855</v>
      </c>
    </row>
    <row r="160" spans="1:24" x14ac:dyDescent="0.35">
      <c r="A160" s="79" t="str">
        <f>Rates!A160</f>
        <v>Infant Development Program, Licensed Vocational Nurse, Home and Community-Based, 1:3</v>
      </c>
      <c r="B160" t="s">
        <v>502</v>
      </c>
      <c r="C160" s="7">
        <v>34.090000000000003</v>
      </c>
      <c r="D160" s="2">
        <f t="shared" si="29"/>
        <v>32.3855</v>
      </c>
      <c r="E160" s="2">
        <f t="shared" si="34"/>
        <v>32.3855</v>
      </c>
      <c r="F160" s="2">
        <f t="shared" si="34"/>
        <v>39.203499999999998</v>
      </c>
      <c r="G160" s="2">
        <f t="shared" si="34"/>
        <v>32.3855</v>
      </c>
      <c r="H160" s="2">
        <f t="shared" si="34"/>
        <v>39.203499999999998</v>
      </c>
      <c r="I160" s="2">
        <f t="shared" si="34"/>
        <v>32.3855</v>
      </c>
      <c r="J160" s="2">
        <f t="shared" si="34"/>
        <v>32.3855</v>
      </c>
      <c r="K160" s="2">
        <f t="shared" si="34"/>
        <v>34.090000000000003</v>
      </c>
      <c r="L160" s="2">
        <f t="shared" si="34"/>
        <v>34.090000000000003</v>
      </c>
      <c r="M160" s="2">
        <f t="shared" si="34"/>
        <v>34.090000000000003</v>
      </c>
      <c r="N160" s="2">
        <f t="shared" si="34"/>
        <v>34.090000000000003</v>
      </c>
      <c r="O160" s="2">
        <f t="shared" si="35"/>
        <v>34.090000000000003</v>
      </c>
      <c r="P160" s="2">
        <f t="shared" si="35"/>
        <v>34.090000000000003</v>
      </c>
      <c r="Q160" s="2">
        <f t="shared" si="35"/>
        <v>34.090000000000003</v>
      </c>
      <c r="R160" s="2">
        <f t="shared" si="35"/>
        <v>34.090000000000003</v>
      </c>
      <c r="S160" s="2">
        <f t="shared" si="35"/>
        <v>34.090000000000003</v>
      </c>
      <c r="T160" s="2">
        <f t="shared" si="35"/>
        <v>32.3855</v>
      </c>
      <c r="U160" s="2">
        <f t="shared" si="35"/>
        <v>39.203499999999998</v>
      </c>
      <c r="V160" s="2">
        <f t="shared" si="35"/>
        <v>34.090000000000003</v>
      </c>
      <c r="W160" s="2">
        <f t="shared" si="35"/>
        <v>34.090000000000003</v>
      </c>
      <c r="X160" s="2">
        <f t="shared" si="35"/>
        <v>32.3855</v>
      </c>
    </row>
    <row r="161" spans="1:24" x14ac:dyDescent="0.35">
      <c r="A161" s="79" t="str">
        <f>Rates!A161</f>
        <v>Infant Development Program, Registered Dietitian, Home and Community-Based, 1:1</v>
      </c>
      <c r="B161" t="s">
        <v>503</v>
      </c>
      <c r="C161" s="7">
        <v>44.9</v>
      </c>
      <c r="D161" s="2">
        <f t="shared" si="29"/>
        <v>42.654999999999994</v>
      </c>
      <c r="E161" s="2">
        <f t="shared" si="34"/>
        <v>42.654999999999994</v>
      </c>
      <c r="F161" s="2">
        <f t="shared" si="34"/>
        <v>51.634999999999991</v>
      </c>
      <c r="G161" s="2">
        <f t="shared" si="34"/>
        <v>42.654999999999994</v>
      </c>
      <c r="H161" s="2">
        <f t="shared" si="34"/>
        <v>51.634999999999991</v>
      </c>
      <c r="I161" s="2">
        <f t="shared" si="34"/>
        <v>42.654999999999994</v>
      </c>
      <c r="J161" s="2">
        <f t="shared" si="34"/>
        <v>42.654999999999994</v>
      </c>
      <c r="K161" s="2">
        <f t="shared" si="34"/>
        <v>44.9</v>
      </c>
      <c r="L161" s="2">
        <f t="shared" si="34"/>
        <v>44.9</v>
      </c>
      <c r="M161" s="2">
        <f t="shared" si="34"/>
        <v>44.9</v>
      </c>
      <c r="N161" s="2">
        <f t="shared" si="34"/>
        <v>44.9</v>
      </c>
      <c r="O161" s="2">
        <f t="shared" si="35"/>
        <v>44.9</v>
      </c>
      <c r="P161" s="2">
        <f t="shared" si="35"/>
        <v>44.9</v>
      </c>
      <c r="Q161" s="2">
        <f t="shared" si="35"/>
        <v>44.9</v>
      </c>
      <c r="R161" s="2">
        <f t="shared" si="35"/>
        <v>44.9</v>
      </c>
      <c r="S161" s="2">
        <f t="shared" si="35"/>
        <v>44.9</v>
      </c>
      <c r="T161" s="2">
        <f t="shared" si="35"/>
        <v>42.654999999999994</v>
      </c>
      <c r="U161" s="2">
        <f t="shared" si="35"/>
        <v>51.634999999999991</v>
      </c>
      <c r="V161" s="2">
        <f t="shared" si="35"/>
        <v>44.9</v>
      </c>
      <c r="W161" s="2">
        <f t="shared" si="35"/>
        <v>44.9</v>
      </c>
      <c r="X161" s="2">
        <f t="shared" si="35"/>
        <v>42.654999999999994</v>
      </c>
    </row>
    <row r="162" spans="1:24" x14ac:dyDescent="0.35">
      <c r="A162" s="79" t="str">
        <f>Rates!A162</f>
        <v>Infant Development Program, Registered Dietitian, Home and Community-Based, 1:2</v>
      </c>
      <c r="B162" t="s">
        <v>504</v>
      </c>
      <c r="C162" s="7">
        <v>44.9</v>
      </c>
      <c r="D162" s="2">
        <f t="shared" si="29"/>
        <v>42.654999999999994</v>
      </c>
      <c r="E162" s="2">
        <f t="shared" si="34"/>
        <v>42.654999999999994</v>
      </c>
      <c r="F162" s="2">
        <f t="shared" si="34"/>
        <v>51.634999999999991</v>
      </c>
      <c r="G162" s="2">
        <f t="shared" si="34"/>
        <v>42.654999999999994</v>
      </c>
      <c r="H162" s="2">
        <f t="shared" si="34"/>
        <v>51.634999999999991</v>
      </c>
      <c r="I162" s="2">
        <f t="shared" si="34"/>
        <v>42.654999999999994</v>
      </c>
      <c r="J162" s="2">
        <f t="shared" si="34"/>
        <v>42.654999999999994</v>
      </c>
      <c r="K162" s="2">
        <f t="shared" si="34"/>
        <v>44.9</v>
      </c>
      <c r="L162" s="2">
        <f t="shared" si="34"/>
        <v>44.9</v>
      </c>
      <c r="M162" s="2">
        <f t="shared" si="34"/>
        <v>44.9</v>
      </c>
      <c r="N162" s="2">
        <f t="shared" si="34"/>
        <v>44.9</v>
      </c>
      <c r="O162" s="2">
        <f t="shared" si="35"/>
        <v>44.9</v>
      </c>
      <c r="P162" s="2">
        <f t="shared" si="35"/>
        <v>44.9</v>
      </c>
      <c r="Q162" s="2">
        <f t="shared" si="35"/>
        <v>44.9</v>
      </c>
      <c r="R162" s="2">
        <f t="shared" si="35"/>
        <v>44.9</v>
      </c>
      <c r="S162" s="2">
        <f t="shared" si="35"/>
        <v>44.9</v>
      </c>
      <c r="T162" s="2">
        <f t="shared" si="35"/>
        <v>42.654999999999994</v>
      </c>
      <c r="U162" s="2">
        <f t="shared" si="35"/>
        <v>51.634999999999991</v>
      </c>
      <c r="V162" s="2">
        <f t="shared" si="35"/>
        <v>44.9</v>
      </c>
      <c r="W162" s="2">
        <f t="shared" si="35"/>
        <v>44.9</v>
      </c>
      <c r="X162" s="2">
        <f t="shared" si="35"/>
        <v>42.654999999999994</v>
      </c>
    </row>
    <row r="163" spans="1:24" x14ac:dyDescent="0.35">
      <c r="A163" s="79" t="str">
        <f>Rates!A163</f>
        <v>Infant Development Program, Registered Dietitian, Home and Community-Based, 1:3</v>
      </c>
      <c r="B163" t="s">
        <v>505</v>
      </c>
      <c r="C163" s="7">
        <v>44.9</v>
      </c>
      <c r="D163" s="2">
        <f t="shared" si="29"/>
        <v>42.654999999999994</v>
      </c>
      <c r="E163" s="2">
        <f t="shared" ref="E163:N172" si="36">$C163*E$218</f>
        <v>42.654999999999994</v>
      </c>
      <c r="F163" s="2">
        <f t="shared" si="36"/>
        <v>51.634999999999991</v>
      </c>
      <c r="G163" s="2">
        <f t="shared" si="36"/>
        <v>42.654999999999994</v>
      </c>
      <c r="H163" s="2">
        <f t="shared" si="36"/>
        <v>51.634999999999991</v>
      </c>
      <c r="I163" s="2">
        <f t="shared" si="36"/>
        <v>42.654999999999994</v>
      </c>
      <c r="J163" s="2">
        <f t="shared" si="36"/>
        <v>42.654999999999994</v>
      </c>
      <c r="K163" s="2">
        <f t="shared" si="36"/>
        <v>44.9</v>
      </c>
      <c r="L163" s="2">
        <f t="shared" si="36"/>
        <v>44.9</v>
      </c>
      <c r="M163" s="2">
        <f t="shared" si="36"/>
        <v>44.9</v>
      </c>
      <c r="N163" s="2">
        <f t="shared" si="36"/>
        <v>44.9</v>
      </c>
      <c r="O163" s="2">
        <f t="shared" ref="O163:X172" si="37">$C163*O$218</f>
        <v>44.9</v>
      </c>
      <c r="P163" s="2">
        <f t="shared" si="37"/>
        <v>44.9</v>
      </c>
      <c r="Q163" s="2">
        <f t="shared" si="37"/>
        <v>44.9</v>
      </c>
      <c r="R163" s="2">
        <f t="shared" si="37"/>
        <v>44.9</v>
      </c>
      <c r="S163" s="2">
        <f t="shared" si="37"/>
        <v>44.9</v>
      </c>
      <c r="T163" s="2">
        <f t="shared" si="37"/>
        <v>42.654999999999994</v>
      </c>
      <c r="U163" s="2">
        <f t="shared" si="37"/>
        <v>51.634999999999991</v>
      </c>
      <c r="V163" s="2">
        <f t="shared" si="37"/>
        <v>44.9</v>
      </c>
      <c r="W163" s="2">
        <f t="shared" si="37"/>
        <v>44.9</v>
      </c>
      <c r="X163" s="2">
        <f t="shared" si="37"/>
        <v>42.654999999999994</v>
      </c>
    </row>
    <row r="164" spans="1:24" x14ac:dyDescent="0.35">
      <c r="A164" s="79" t="str">
        <f>Rates!A164</f>
        <v>Infant Development Program, Social Worker, Home and Community-Based, 1:1</v>
      </c>
      <c r="B164" t="s">
        <v>506</v>
      </c>
      <c r="C164" s="7">
        <v>39.35</v>
      </c>
      <c r="D164" s="2">
        <f t="shared" si="29"/>
        <v>37.3825</v>
      </c>
      <c r="E164" s="2">
        <f t="shared" si="36"/>
        <v>37.3825</v>
      </c>
      <c r="F164" s="2">
        <f t="shared" si="36"/>
        <v>45.252499999999998</v>
      </c>
      <c r="G164" s="2">
        <f t="shared" si="36"/>
        <v>37.3825</v>
      </c>
      <c r="H164" s="2">
        <f t="shared" si="36"/>
        <v>45.252499999999998</v>
      </c>
      <c r="I164" s="2">
        <f t="shared" si="36"/>
        <v>37.3825</v>
      </c>
      <c r="J164" s="2">
        <f t="shared" si="36"/>
        <v>37.3825</v>
      </c>
      <c r="K164" s="2">
        <f t="shared" si="36"/>
        <v>39.35</v>
      </c>
      <c r="L164" s="2">
        <f t="shared" si="36"/>
        <v>39.35</v>
      </c>
      <c r="M164" s="2">
        <f t="shared" si="36"/>
        <v>39.35</v>
      </c>
      <c r="N164" s="2">
        <f t="shared" si="36"/>
        <v>39.35</v>
      </c>
      <c r="O164" s="2">
        <f t="shared" si="37"/>
        <v>39.35</v>
      </c>
      <c r="P164" s="2">
        <f t="shared" si="37"/>
        <v>39.35</v>
      </c>
      <c r="Q164" s="2">
        <f t="shared" si="37"/>
        <v>39.35</v>
      </c>
      <c r="R164" s="2">
        <f t="shared" si="37"/>
        <v>39.35</v>
      </c>
      <c r="S164" s="2">
        <f t="shared" si="37"/>
        <v>39.35</v>
      </c>
      <c r="T164" s="2">
        <f t="shared" si="37"/>
        <v>37.3825</v>
      </c>
      <c r="U164" s="2">
        <f t="shared" si="37"/>
        <v>45.252499999999998</v>
      </c>
      <c r="V164" s="2">
        <f t="shared" si="37"/>
        <v>39.35</v>
      </c>
      <c r="W164" s="2">
        <f t="shared" si="37"/>
        <v>39.35</v>
      </c>
      <c r="X164" s="2">
        <f t="shared" si="37"/>
        <v>37.3825</v>
      </c>
    </row>
    <row r="165" spans="1:24" x14ac:dyDescent="0.35">
      <c r="A165" s="79" t="str">
        <f>Rates!A165</f>
        <v>Infant Development Program, Social Worker, Home and Community-Based, 1:2</v>
      </c>
      <c r="B165" t="s">
        <v>507</v>
      </c>
      <c r="C165" s="7">
        <v>39.35</v>
      </c>
      <c r="D165" s="2">
        <f t="shared" si="29"/>
        <v>37.3825</v>
      </c>
      <c r="E165" s="2">
        <f t="shared" si="36"/>
        <v>37.3825</v>
      </c>
      <c r="F165" s="2">
        <f t="shared" si="36"/>
        <v>45.252499999999998</v>
      </c>
      <c r="G165" s="2">
        <f t="shared" si="36"/>
        <v>37.3825</v>
      </c>
      <c r="H165" s="2">
        <f t="shared" si="36"/>
        <v>45.252499999999998</v>
      </c>
      <c r="I165" s="2">
        <f t="shared" si="36"/>
        <v>37.3825</v>
      </c>
      <c r="J165" s="2">
        <f t="shared" si="36"/>
        <v>37.3825</v>
      </c>
      <c r="K165" s="2">
        <f t="shared" si="36"/>
        <v>39.35</v>
      </c>
      <c r="L165" s="2">
        <f t="shared" si="36"/>
        <v>39.35</v>
      </c>
      <c r="M165" s="2">
        <f t="shared" si="36"/>
        <v>39.35</v>
      </c>
      <c r="N165" s="2">
        <f t="shared" si="36"/>
        <v>39.35</v>
      </c>
      <c r="O165" s="2">
        <f t="shared" si="37"/>
        <v>39.35</v>
      </c>
      <c r="P165" s="2">
        <f t="shared" si="37"/>
        <v>39.35</v>
      </c>
      <c r="Q165" s="2">
        <f t="shared" si="37"/>
        <v>39.35</v>
      </c>
      <c r="R165" s="2">
        <f t="shared" si="37"/>
        <v>39.35</v>
      </c>
      <c r="S165" s="2">
        <f t="shared" si="37"/>
        <v>39.35</v>
      </c>
      <c r="T165" s="2">
        <f t="shared" si="37"/>
        <v>37.3825</v>
      </c>
      <c r="U165" s="2">
        <f t="shared" si="37"/>
        <v>45.252499999999998</v>
      </c>
      <c r="V165" s="2">
        <f t="shared" si="37"/>
        <v>39.35</v>
      </c>
      <c r="W165" s="2">
        <f t="shared" si="37"/>
        <v>39.35</v>
      </c>
      <c r="X165" s="2">
        <f t="shared" si="37"/>
        <v>37.3825</v>
      </c>
    </row>
    <row r="166" spans="1:24" x14ac:dyDescent="0.35">
      <c r="A166" s="79" t="str">
        <f>Rates!A166</f>
        <v>Infant Development Program, Social Worker, Home and Community-Based, 1:3</v>
      </c>
      <c r="B166" t="s">
        <v>508</v>
      </c>
      <c r="C166" s="7">
        <v>39.35</v>
      </c>
      <c r="D166" s="2">
        <f t="shared" si="29"/>
        <v>37.3825</v>
      </c>
      <c r="E166" s="2">
        <f t="shared" si="36"/>
        <v>37.3825</v>
      </c>
      <c r="F166" s="2">
        <f t="shared" si="36"/>
        <v>45.252499999999998</v>
      </c>
      <c r="G166" s="2">
        <f t="shared" si="36"/>
        <v>37.3825</v>
      </c>
      <c r="H166" s="2">
        <f t="shared" si="36"/>
        <v>45.252499999999998</v>
      </c>
      <c r="I166" s="2">
        <f t="shared" si="36"/>
        <v>37.3825</v>
      </c>
      <c r="J166" s="2">
        <f t="shared" si="36"/>
        <v>37.3825</v>
      </c>
      <c r="K166" s="2">
        <f t="shared" si="36"/>
        <v>39.35</v>
      </c>
      <c r="L166" s="2">
        <f t="shared" si="36"/>
        <v>39.35</v>
      </c>
      <c r="M166" s="2">
        <f t="shared" si="36"/>
        <v>39.35</v>
      </c>
      <c r="N166" s="2">
        <f t="shared" si="36"/>
        <v>39.35</v>
      </c>
      <c r="O166" s="2">
        <f t="shared" si="37"/>
        <v>39.35</v>
      </c>
      <c r="P166" s="2">
        <f t="shared" si="37"/>
        <v>39.35</v>
      </c>
      <c r="Q166" s="2">
        <f t="shared" si="37"/>
        <v>39.35</v>
      </c>
      <c r="R166" s="2">
        <f t="shared" si="37"/>
        <v>39.35</v>
      </c>
      <c r="S166" s="2">
        <f t="shared" si="37"/>
        <v>39.35</v>
      </c>
      <c r="T166" s="2">
        <f t="shared" si="37"/>
        <v>37.3825</v>
      </c>
      <c r="U166" s="2">
        <f t="shared" si="37"/>
        <v>45.252499999999998</v>
      </c>
      <c r="V166" s="2">
        <f t="shared" si="37"/>
        <v>39.35</v>
      </c>
      <c r="W166" s="2">
        <f t="shared" si="37"/>
        <v>39.35</v>
      </c>
      <c r="X166" s="2">
        <f t="shared" si="37"/>
        <v>37.3825</v>
      </c>
    </row>
    <row r="167" spans="1:24" x14ac:dyDescent="0.35">
      <c r="A167" s="79" t="str">
        <f>Rates!A167</f>
        <v>Infant Development Program, Psychologist, Home and Community-Based, 1:1</v>
      </c>
      <c r="B167" t="s">
        <v>509</v>
      </c>
      <c r="C167" s="7">
        <v>58.7</v>
      </c>
      <c r="D167" s="2">
        <f t="shared" si="29"/>
        <v>55.765000000000001</v>
      </c>
      <c r="E167" s="2">
        <f t="shared" si="36"/>
        <v>55.765000000000001</v>
      </c>
      <c r="F167" s="2">
        <f t="shared" si="36"/>
        <v>67.504999999999995</v>
      </c>
      <c r="G167" s="2">
        <f t="shared" si="36"/>
        <v>55.765000000000001</v>
      </c>
      <c r="H167" s="2">
        <f t="shared" si="36"/>
        <v>67.504999999999995</v>
      </c>
      <c r="I167" s="2">
        <f t="shared" si="36"/>
        <v>55.765000000000001</v>
      </c>
      <c r="J167" s="2">
        <f t="shared" si="36"/>
        <v>55.765000000000001</v>
      </c>
      <c r="K167" s="2">
        <f t="shared" si="36"/>
        <v>58.7</v>
      </c>
      <c r="L167" s="2">
        <f t="shared" si="36"/>
        <v>58.7</v>
      </c>
      <c r="M167" s="2">
        <f t="shared" si="36"/>
        <v>58.7</v>
      </c>
      <c r="N167" s="2">
        <f t="shared" si="36"/>
        <v>58.7</v>
      </c>
      <c r="O167" s="2">
        <f t="shared" si="37"/>
        <v>58.7</v>
      </c>
      <c r="P167" s="2">
        <f t="shared" si="37"/>
        <v>58.7</v>
      </c>
      <c r="Q167" s="2">
        <f t="shared" si="37"/>
        <v>58.7</v>
      </c>
      <c r="R167" s="2">
        <f t="shared" si="37"/>
        <v>58.7</v>
      </c>
      <c r="S167" s="2">
        <f t="shared" si="37"/>
        <v>58.7</v>
      </c>
      <c r="T167" s="2">
        <f t="shared" si="37"/>
        <v>55.765000000000001</v>
      </c>
      <c r="U167" s="2">
        <f t="shared" si="37"/>
        <v>67.504999999999995</v>
      </c>
      <c r="V167" s="2">
        <f t="shared" si="37"/>
        <v>58.7</v>
      </c>
      <c r="W167" s="2">
        <f t="shared" si="37"/>
        <v>58.7</v>
      </c>
      <c r="X167" s="2">
        <f t="shared" si="37"/>
        <v>55.765000000000001</v>
      </c>
    </row>
    <row r="168" spans="1:24" x14ac:dyDescent="0.35">
      <c r="A168" s="79" t="str">
        <f>Rates!A168</f>
        <v>Infant Development Program, Psychologist, Home and Community-Based, 1:2</v>
      </c>
      <c r="B168" t="s">
        <v>510</v>
      </c>
      <c r="C168" s="7">
        <v>58.7</v>
      </c>
      <c r="D168" s="2">
        <f t="shared" si="29"/>
        <v>55.765000000000001</v>
      </c>
      <c r="E168" s="2">
        <f t="shared" si="36"/>
        <v>55.765000000000001</v>
      </c>
      <c r="F168" s="2">
        <f t="shared" si="36"/>
        <v>67.504999999999995</v>
      </c>
      <c r="G168" s="2">
        <f t="shared" si="36"/>
        <v>55.765000000000001</v>
      </c>
      <c r="H168" s="2">
        <f t="shared" si="36"/>
        <v>67.504999999999995</v>
      </c>
      <c r="I168" s="2">
        <f t="shared" si="36"/>
        <v>55.765000000000001</v>
      </c>
      <c r="J168" s="2">
        <f t="shared" si="36"/>
        <v>55.765000000000001</v>
      </c>
      <c r="K168" s="2">
        <f t="shared" si="36"/>
        <v>58.7</v>
      </c>
      <c r="L168" s="2">
        <f t="shared" si="36"/>
        <v>58.7</v>
      </c>
      <c r="M168" s="2">
        <f t="shared" si="36"/>
        <v>58.7</v>
      </c>
      <c r="N168" s="2">
        <f t="shared" si="36"/>
        <v>58.7</v>
      </c>
      <c r="O168" s="2">
        <f t="shared" si="37"/>
        <v>58.7</v>
      </c>
      <c r="P168" s="2">
        <f t="shared" si="37"/>
        <v>58.7</v>
      </c>
      <c r="Q168" s="2">
        <f t="shared" si="37"/>
        <v>58.7</v>
      </c>
      <c r="R168" s="2">
        <f t="shared" si="37"/>
        <v>58.7</v>
      </c>
      <c r="S168" s="2">
        <f t="shared" si="37"/>
        <v>58.7</v>
      </c>
      <c r="T168" s="2">
        <f t="shared" si="37"/>
        <v>55.765000000000001</v>
      </c>
      <c r="U168" s="2">
        <f t="shared" si="37"/>
        <v>67.504999999999995</v>
      </c>
      <c r="V168" s="2">
        <f t="shared" si="37"/>
        <v>58.7</v>
      </c>
      <c r="W168" s="2">
        <f t="shared" si="37"/>
        <v>58.7</v>
      </c>
      <c r="X168" s="2">
        <f t="shared" si="37"/>
        <v>55.765000000000001</v>
      </c>
    </row>
    <row r="169" spans="1:24" x14ac:dyDescent="0.35">
      <c r="A169" s="79" t="str">
        <f>Rates!A169</f>
        <v>Infant Development Program, Psychologist, Home and Community-Based, 1:3</v>
      </c>
      <c r="B169" t="s">
        <v>511</v>
      </c>
      <c r="C169" s="7">
        <v>58.7</v>
      </c>
      <c r="D169" s="2">
        <f t="shared" si="29"/>
        <v>55.765000000000001</v>
      </c>
      <c r="E169" s="2">
        <f t="shared" si="36"/>
        <v>55.765000000000001</v>
      </c>
      <c r="F169" s="2">
        <f t="shared" si="36"/>
        <v>67.504999999999995</v>
      </c>
      <c r="G169" s="2">
        <f t="shared" si="36"/>
        <v>55.765000000000001</v>
      </c>
      <c r="H169" s="2">
        <f t="shared" si="36"/>
        <v>67.504999999999995</v>
      </c>
      <c r="I169" s="2">
        <f t="shared" si="36"/>
        <v>55.765000000000001</v>
      </c>
      <c r="J169" s="2">
        <f t="shared" si="36"/>
        <v>55.765000000000001</v>
      </c>
      <c r="K169" s="2">
        <f t="shared" si="36"/>
        <v>58.7</v>
      </c>
      <c r="L169" s="2">
        <f t="shared" si="36"/>
        <v>58.7</v>
      </c>
      <c r="M169" s="2">
        <f t="shared" si="36"/>
        <v>58.7</v>
      </c>
      <c r="N169" s="2">
        <f t="shared" si="36"/>
        <v>58.7</v>
      </c>
      <c r="O169" s="2">
        <f t="shared" si="37"/>
        <v>58.7</v>
      </c>
      <c r="P169" s="2">
        <f t="shared" si="37"/>
        <v>58.7</v>
      </c>
      <c r="Q169" s="2">
        <f t="shared" si="37"/>
        <v>58.7</v>
      </c>
      <c r="R169" s="2">
        <f t="shared" si="37"/>
        <v>58.7</v>
      </c>
      <c r="S169" s="2">
        <f t="shared" si="37"/>
        <v>58.7</v>
      </c>
      <c r="T169" s="2">
        <f t="shared" si="37"/>
        <v>55.765000000000001</v>
      </c>
      <c r="U169" s="2">
        <f t="shared" si="37"/>
        <v>67.504999999999995</v>
      </c>
      <c r="V169" s="2">
        <f t="shared" si="37"/>
        <v>58.7</v>
      </c>
      <c r="W169" s="2">
        <f t="shared" si="37"/>
        <v>58.7</v>
      </c>
      <c r="X169" s="2">
        <f t="shared" si="37"/>
        <v>55.765000000000001</v>
      </c>
    </row>
    <row r="170" spans="1:24" x14ac:dyDescent="0.35">
      <c r="A170" s="79" t="str">
        <f>Rates!A170</f>
        <v>Infant Development Program, Early Intervention Specialist, Center/Facility-Based, 1:1</v>
      </c>
      <c r="B170" t="s">
        <v>512</v>
      </c>
      <c r="C170" s="7">
        <v>35.65</v>
      </c>
      <c r="D170" s="2">
        <f t="shared" si="29"/>
        <v>33.8675</v>
      </c>
      <c r="E170" s="2">
        <f t="shared" si="36"/>
        <v>33.8675</v>
      </c>
      <c r="F170" s="2">
        <f t="shared" si="36"/>
        <v>40.997499999999995</v>
      </c>
      <c r="G170" s="2">
        <f t="shared" si="36"/>
        <v>33.8675</v>
      </c>
      <c r="H170" s="2">
        <f t="shared" si="36"/>
        <v>40.997499999999995</v>
      </c>
      <c r="I170" s="2">
        <f t="shared" si="36"/>
        <v>33.8675</v>
      </c>
      <c r="J170" s="2">
        <f t="shared" si="36"/>
        <v>33.8675</v>
      </c>
      <c r="K170" s="2">
        <f t="shared" si="36"/>
        <v>35.65</v>
      </c>
      <c r="L170" s="2">
        <f t="shared" si="36"/>
        <v>35.65</v>
      </c>
      <c r="M170" s="2">
        <f t="shared" si="36"/>
        <v>35.65</v>
      </c>
      <c r="N170" s="2">
        <f t="shared" si="36"/>
        <v>35.65</v>
      </c>
      <c r="O170" s="2">
        <f t="shared" si="37"/>
        <v>35.65</v>
      </c>
      <c r="P170" s="2">
        <f t="shared" si="37"/>
        <v>35.65</v>
      </c>
      <c r="Q170" s="2">
        <f t="shared" si="37"/>
        <v>35.65</v>
      </c>
      <c r="R170" s="2">
        <f t="shared" si="37"/>
        <v>35.65</v>
      </c>
      <c r="S170" s="2">
        <f t="shared" si="37"/>
        <v>35.65</v>
      </c>
      <c r="T170" s="2">
        <f t="shared" si="37"/>
        <v>33.8675</v>
      </c>
      <c r="U170" s="2">
        <f t="shared" si="37"/>
        <v>40.997499999999995</v>
      </c>
      <c r="V170" s="2">
        <f t="shared" si="37"/>
        <v>35.65</v>
      </c>
      <c r="W170" s="2">
        <f t="shared" si="37"/>
        <v>35.65</v>
      </c>
      <c r="X170" s="2">
        <f t="shared" si="37"/>
        <v>33.8675</v>
      </c>
    </row>
    <row r="171" spans="1:24" x14ac:dyDescent="0.35">
      <c r="A171" s="79" t="str">
        <f>Rates!A171</f>
        <v>Infant Development Program, Early Intervention Specialist, Center/Facility-Based, 1:2</v>
      </c>
      <c r="B171" t="s">
        <v>513</v>
      </c>
      <c r="C171" s="7">
        <v>35.65</v>
      </c>
      <c r="D171" s="2">
        <f t="shared" si="29"/>
        <v>33.8675</v>
      </c>
      <c r="E171" s="2">
        <f t="shared" si="36"/>
        <v>33.8675</v>
      </c>
      <c r="F171" s="2">
        <f t="shared" si="36"/>
        <v>40.997499999999995</v>
      </c>
      <c r="G171" s="2">
        <f t="shared" si="36"/>
        <v>33.8675</v>
      </c>
      <c r="H171" s="2">
        <f t="shared" si="36"/>
        <v>40.997499999999995</v>
      </c>
      <c r="I171" s="2">
        <f t="shared" si="36"/>
        <v>33.8675</v>
      </c>
      <c r="J171" s="2">
        <f t="shared" si="36"/>
        <v>33.8675</v>
      </c>
      <c r="K171" s="2">
        <f t="shared" si="36"/>
        <v>35.65</v>
      </c>
      <c r="L171" s="2">
        <f t="shared" si="36"/>
        <v>35.65</v>
      </c>
      <c r="M171" s="2">
        <f t="shared" si="36"/>
        <v>35.65</v>
      </c>
      <c r="N171" s="2">
        <f t="shared" si="36"/>
        <v>35.65</v>
      </c>
      <c r="O171" s="2">
        <f t="shared" si="37"/>
        <v>35.65</v>
      </c>
      <c r="P171" s="2">
        <f t="shared" si="37"/>
        <v>35.65</v>
      </c>
      <c r="Q171" s="2">
        <f t="shared" si="37"/>
        <v>35.65</v>
      </c>
      <c r="R171" s="2">
        <f t="shared" si="37"/>
        <v>35.65</v>
      </c>
      <c r="S171" s="2">
        <f t="shared" si="37"/>
        <v>35.65</v>
      </c>
      <c r="T171" s="2">
        <f t="shared" si="37"/>
        <v>33.8675</v>
      </c>
      <c r="U171" s="2">
        <f t="shared" si="37"/>
        <v>40.997499999999995</v>
      </c>
      <c r="V171" s="2">
        <f t="shared" si="37"/>
        <v>35.65</v>
      </c>
      <c r="W171" s="2">
        <f t="shared" si="37"/>
        <v>35.65</v>
      </c>
      <c r="X171" s="2">
        <f t="shared" si="37"/>
        <v>33.8675</v>
      </c>
    </row>
    <row r="172" spans="1:24" x14ac:dyDescent="0.35">
      <c r="A172" s="79" t="str">
        <f>Rates!A172</f>
        <v>Infant Development Program, Early Intervention Specialist, Center/Facility-Based, 1:3</v>
      </c>
      <c r="B172" t="s">
        <v>514</v>
      </c>
      <c r="C172" s="7">
        <v>35.65</v>
      </c>
      <c r="D172" s="2">
        <f t="shared" si="29"/>
        <v>33.8675</v>
      </c>
      <c r="E172" s="2">
        <f t="shared" si="36"/>
        <v>33.8675</v>
      </c>
      <c r="F172" s="2">
        <f t="shared" si="36"/>
        <v>40.997499999999995</v>
      </c>
      <c r="G172" s="2">
        <f t="shared" si="36"/>
        <v>33.8675</v>
      </c>
      <c r="H172" s="2">
        <f t="shared" si="36"/>
        <v>40.997499999999995</v>
      </c>
      <c r="I172" s="2">
        <f t="shared" si="36"/>
        <v>33.8675</v>
      </c>
      <c r="J172" s="2">
        <f t="shared" si="36"/>
        <v>33.8675</v>
      </c>
      <c r="K172" s="2">
        <f t="shared" si="36"/>
        <v>35.65</v>
      </c>
      <c r="L172" s="2">
        <f t="shared" si="36"/>
        <v>35.65</v>
      </c>
      <c r="M172" s="2">
        <f t="shared" si="36"/>
        <v>35.65</v>
      </c>
      <c r="N172" s="2">
        <f t="shared" si="36"/>
        <v>35.65</v>
      </c>
      <c r="O172" s="2">
        <f t="shared" si="37"/>
        <v>35.65</v>
      </c>
      <c r="P172" s="2">
        <f t="shared" si="37"/>
        <v>35.65</v>
      </c>
      <c r="Q172" s="2">
        <f t="shared" si="37"/>
        <v>35.65</v>
      </c>
      <c r="R172" s="2">
        <f t="shared" si="37"/>
        <v>35.65</v>
      </c>
      <c r="S172" s="2">
        <f t="shared" si="37"/>
        <v>35.65</v>
      </c>
      <c r="T172" s="2">
        <f t="shared" si="37"/>
        <v>33.8675</v>
      </c>
      <c r="U172" s="2">
        <f t="shared" si="37"/>
        <v>40.997499999999995</v>
      </c>
      <c r="V172" s="2">
        <f t="shared" si="37"/>
        <v>35.65</v>
      </c>
      <c r="W172" s="2">
        <f t="shared" si="37"/>
        <v>35.65</v>
      </c>
      <c r="X172" s="2">
        <f t="shared" si="37"/>
        <v>33.8675</v>
      </c>
    </row>
    <row r="173" spans="1:24" x14ac:dyDescent="0.35">
      <c r="A173" s="79" t="str">
        <f>Rates!A173</f>
        <v>Infant Development Program, Early Intervention Assistant, Center/Facility-Based, 1:1</v>
      </c>
      <c r="B173" t="s">
        <v>515</v>
      </c>
      <c r="C173" s="7">
        <v>25.38</v>
      </c>
      <c r="D173" s="2">
        <f t="shared" si="29"/>
        <v>24.110999999999997</v>
      </c>
      <c r="E173" s="2">
        <f t="shared" ref="E173:N182" si="38">$C173*E$218</f>
        <v>24.110999999999997</v>
      </c>
      <c r="F173" s="2">
        <f t="shared" si="38"/>
        <v>29.186999999999998</v>
      </c>
      <c r="G173" s="2">
        <f t="shared" si="38"/>
        <v>24.110999999999997</v>
      </c>
      <c r="H173" s="2">
        <f t="shared" si="38"/>
        <v>29.186999999999998</v>
      </c>
      <c r="I173" s="2">
        <f t="shared" si="38"/>
        <v>24.110999999999997</v>
      </c>
      <c r="J173" s="2">
        <f t="shared" si="38"/>
        <v>24.110999999999997</v>
      </c>
      <c r="K173" s="2">
        <f t="shared" si="38"/>
        <v>25.38</v>
      </c>
      <c r="L173" s="2">
        <f t="shared" si="38"/>
        <v>25.38</v>
      </c>
      <c r="M173" s="2">
        <f t="shared" si="38"/>
        <v>25.38</v>
      </c>
      <c r="N173" s="2">
        <f t="shared" si="38"/>
        <v>25.38</v>
      </c>
      <c r="O173" s="2">
        <f t="shared" ref="O173:X182" si="39">$C173*O$218</f>
        <v>25.38</v>
      </c>
      <c r="P173" s="2">
        <f t="shared" si="39"/>
        <v>25.38</v>
      </c>
      <c r="Q173" s="2">
        <f t="shared" si="39"/>
        <v>25.38</v>
      </c>
      <c r="R173" s="2">
        <f t="shared" si="39"/>
        <v>25.38</v>
      </c>
      <c r="S173" s="2">
        <f t="shared" si="39"/>
        <v>25.38</v>
      </c>
      <c r="T173" s="2">
        <f t="shared" si="39"/>
        <v>24.110999999999997</v>
      </c>
      <c r="U173" s="2">
        <f t="shared" si="39"/>
        <v>29.186999999999998</v>
      </c>
      <c r="V173" s="2">
        <f t="shared" si="39"/>
        <v>25.38</v>
      </c>
      <c r="W173" s="2">
        <f t="shared" si="39"/>
        <v>25.38</v>
      </c>
      <c r="X173" s="2">
        <f t="shared" si="39"/>
        <v>24.110999999999997</v>
      </c>
    </row>
    <row r="174" spans="1:24" x14ac:dyDescent="0.35">
      <c r="A174" s="79" t="str">
        <f>Rates!A174</f>
        <v>Infant Development Program, Early Intervention Assistant, Center/Facility-Based, 1:2</v>
      </c>
      <c r="B174" t="s">
        <v>516</v>
      </c>
      <c r="C174" s="7">
        <v>25.38</v>
      </c>
      <c r="D174" s="2">
        <f t="shared" si="29"/>
        <v>24.110999999999997</v>
      </c>
      <c r="E174" s="2">
        <f t="shared" si="38"/>
        <v>24.110999999999997</v>
      </c>
      <c r="F174" s="2">
        <f t="shared" si="38"/>
        <v>29.186999999999998</v>
      </c>
      <c r="G174" s="2">
        <f t="shared" si="38"/>
        <v>24.110999999999997</v>
      </c>
      <c r="H174" s="2">
        <f t="shared" si="38"/>
        <v>29.186999999999998</v>
      </c>
      <c r="I174" s="2">
        <f t="shared" si="38"/>
        <v>24.110999999999997</v>
      </c>
      <c r="J174" s="2">
        <f t="shared" si="38"/>
        <v>24.110999999999997</v>
      </c>
      <c r="K174" s="2">
        <f t="shared" si="38"/>
        <v>25.38</v>
      </c>
      <c r="L174" s="2">
        <f t="shared" si="38"/>
        <v>25.38</v>
      </c>
      <c r="M174" s="2">
        <f t="shared" si="38"/>
        <v>25.38</v>
      </c>
      <c r="N174" s="2">
        <f t="shared" si="38"/>
        <v>25.38</v>
      </c>
      <c r="O174" s="2">
        <f t="shared" si="39"/>
        <v>25.38</v>
      </c>
      <c r="P174" s="2">
        <f t="shared" si="39"/>
        <v>25.38</v>
      </c>
      <c r="Q174" s="2">
        <f t="shared" si="39"/>
        <v>25.38</v>
      </c>
      <c r="R174" s="2">
        <f t="shared" si="39"/>
        <v>25.38</v>
      </c>
      <c r="S174" s="2">
        <f t="shared" si="39"/>
        <v>25.38</v>
      </c>
      <c r="T174" s="2">
        <f t="shared" si="39"/>
        <v>24.110999999999997</v>
      </c>
      <c r="U174" s="2">
        <f t="shared" si="39"/>
        <v>29.186999999999998</v>
      </c>
      <c r="V174" s="2">
        <f t="shared" si="39"/>
        <v>25.38</v>
      </c>
      <c r="W174" s="2">
        <f t="shared" si="39"/>
        <v>25.38</v>
      </c>
      <c r="X174" s="2">
        <f t="shared" si="39"/>
        <v>24.110999999999997</v>
      </c>
    </row>
    <row r="175" spans="1:24" x14ac:dyDescent="0.35">
      <c r="A175" s="79" t="str">
        <f>Rates!A175</f>
        <v>Infant Development Program, Early Intervention Assistant, Center/Facility-Based, 1:3</v>
      </c>
      <c r="B175" t="s">
        <v>517</v>
      </c>
      <c r="C175" s="7">
        <v>25.38</v>
      </c>
      <c r="D175" s="2">
        <f t="shared" si="29"/>
        <v>24.110999999999997</v>
      </c>
      <c r="E175" s="2">
        <f t="shared" si="38"/>
        <v>24.110999999999997</v>
      </c>
      <c r="F175" s="2">
        <f t="shared" si="38"/>
        <v>29.186999999999998</v>
      </c>
      <c r="G175" s="2">
        <f t="shared" si="38"/>
        <v>24.110999999999997</v>
      </c>
      <c r="H175" s="2">
        <f t="shared" si="38"/>
        <v>29.186999999999998</v>
      </c>
      <c r="I175" s="2">
        <f t="shared" si="38"/>
        <v>24.110999999999997</v>
      </c>
      <c r="J175" s="2">
        <f t="shared" si="38"/>
        <v>24.110999999999997</v>
      </c>
      <c r="K175" s="2">
        <f t="shared" si="38"/>
        <v>25.38</v>
      </c>
      <c r="L175" s="2">
        <f t="shared" si="38"/>
        <v>25.38</v>
      </c>
      <c r="M175" s="2">
        <f t="shared" si="38"/>
        <v>25.38</v>
      </c>
      <c r="N175" s="2">
        <f t="shared" si="38"/>
        <v>25.38</v>
      </c>
      <c r="O175" s="2">
        <f t="shared" si="39"/>
        <v>25.38</v>
      </c>
      <c r="P175" s="2">
        <f t="shared" si="39"/>
        <v>25.38</v>
      </c>
      <c r="Q175" s="2">
        <f t="shared" si="39"/>
        <v>25.38</v>
      </c>
      <c r="R175" s="2">
        <f t="shared" si="39"/>
        <v>25.38</v>
      </c>
      <c r="S175" s="2">
        <f t="shared" si="39"/>
        <v>25.38</v>
      </c>
      <c r="T175" s="2">
        <f t="shared" si="39"/>
        <v>24.110999999999997</v>
      </c>
      <c r="U175" s="2">
        <f t="shared" si="39"/>
        <v>29.186999999999998</v>
      </c>
      <c r="V175" s="2">
        <f t="shared" si="39"/>
        <v>25.38</v>
      </c>
      <c r="W175" s="2">
        <f t="shared" si="39"/>
        <v>25.38</v>
      </c>
      <c r="X175" s="2">
        <f t="shared" si="39"/>
        <v>24.110999999999997</v>
      </c>
    </row>
    <row r="176" spans="1:24" x14ac:dyDescent="0.35">
      <c r="A176" s="79" t="str">
        <f>Rates!A176</f>
        <v>Infant Development Program, Early Intervention Technician, Center/Facility-Based, 1:1</v>
      </c>
      <c r="B176" t="s">
        <v>518</v>
      </c>
      <c r="C176" s="7">
        <v>19.329999999999998</v>
      </c>
      <c r="D176" s="2">
        <f t="shared" si="29"/>
        <v>18.363499999999998</v>
      </c>
      <c r="E176" s="2">
        <f t="shared" si="38"/>
        <v>18.363499999999998</v>
      </c>
      <c r="F176" s="2">
        <f t="shared" si="38"/>
        <v>22.229499999999998</v>
      </c>
      <c r="G176" s="2">
        <f t="shared" si="38"/>
        <v>18.363499999999998</v>
      </c>
      <c r="H176" s="2">
        <f t="shared" si="38"/>
        <v>22.229499999999998</v>
      </c>
      <c r="I176" s="2">
        <f t="shared" si="38"/>
        <v>18.363499999999998</v>
      </c>
      <c r="J176" s="2">
        <f t="shared" si="38"/>
        <v>18.363499999999998</v>
      </c>
      <c r="K176" s="2">
        <f t="shared" si="38"/>
        <v>19.329999999999998</v>
      </c>
      <c r="L176" s="2">
        <f t="shared" si="38"/>
        <v>19.329999999999998</v>
      </c>
      <c r="M176" s="2">
        <f t="shared" si="38"/>
        <v>19.329999999999998</v>
      </c>
      <c r="N176" s="2">
        <f t="shared" si="38"/>
        <v>19.329999999999998</v>
      </c>
      <c r="O176" s="2">
        <f t="shared" si="39"/>
        <v>19.329999999999998</v>
      </c>
      <c r="P176" s="2">
        <f t="shared" si="39"/>
        <v>19.329999999999998</v>
      </c>
      <c r="Q176" s="2">
        <f t="shared" si="39"/>
        <v>19.329999999999998</v>
      </c>
      <c r="R176" s="2">
        <f t="shared" si="39"/>
        <v>19.329999999999998</v>
      </c>
      <c r="S176" s="2">
        <f t="shared" si="39"/>
        <v>19.329999999999998</v>
      </c>
      <c r="T176" s="2">
        <f t="shared" si="39"/>
        <v>18.363499999999998</v>
      </c>
      <c r="U176" s="2">
        <f t="shared" si="39"/>
        <v>22.229499999999998</v>
      </c>
      <c r="V176" s="2">
        <f t="shared" si="39"/>
        <v>19.329999999999998</v>
      </c>
      <c r="W176" s="2">
        <f t="shared" si="39"/>
        <v>19.329999999999998</v>
      </c>
      <c r="X176" s="2">
        <f t="shared" si="39"/>
        <v>18.363499999999998</v>
      </c>
    </row>
    <row r="177" spans="1:24" x14ac:dyDescent="0.35">
      <c r="A177" s="79" t="str">
        <f>Rates!A177</f>
        <v>Infant Development Program, Early Intervention Technician, Center/Facility-Based, 1:2</v>
      </c>
      <c r="B177" t="s">
        <v>519</v>
      </c>
      <c r="C177" s="7">
        <v>19.329999999999998</v>
      </c>
      <c r="D177" s="2">
        <f t="shared" si="29"/>
        <v>18.363499999999998</v>
      </c>
      <c r="E177" s="2">
        <f t="shared" si="38"/>
        <v>18.363499999999998</v>
      </c>
      <c r="F177" s="2">
        <f t="shared" si="38"/>
        <v>22.229499999999998</v>
      </c>
      <c r="G177" s="2">
        <f t="shared" si="38"/>
        <v>18.363499999999998</v>
      </c>
      <c r="H177" s="2">
        <f t="shared" si="38"/>
        <v>22.229499999999998</v>
      </c>
      <c r="I177" s="2">
        <f t="shared" si="38"/>
        <v>18.363499999999998</v>
      </c>
      <c r="J177" s="2">
        <f t="shared" si="38"/>
        <v>18.363499999999998</v>
      </c>
      <c r="K177" s="2">
        <f t="shared" si="38"/>
        <v>19.329999999999998</v>
      </c>
      <c r="L177" s="2">
        <f t="shared" si="38"/>
        <v>19.329999999999998</v>
      </c>
      <c r="M177" s="2">
        <f t="shared" si="38"/>
        <v>19.329999999999998</v>
      </c>
      <c r="N177" s="2">
        <f t="shared" si="38"/>
        <v>19.329999999999998</v>
      </c>
      <c r="O177" s="2">
        <f t="shared" si="39"/>
        <v>19.329999999999998</v>
      </c>
      <c r="P177" s="2">
        <f t="shared" si="39"/>
        <v>19.329999999999998</v>
      </c>
      <c r="Q177" s="2">
        <f t="shared" si="39"/>
        <v>19.329999999999998</v>
      </c>
      <c r="R177" s="2">
        <f t="shared" si="39"/>
        <v>19.329999999999998</v>
      </c>
      <c r="S177" s="2">
        <f t="shared" si="39"/>
        <v>19.329999999999998</v>
      </c>
      <c r="T177" s="2">
        <f t="shared" si="39"/>
        <v>18.363499999999998</v>
      </c>
      <c r="U177" s="2">
        <f t="shared" si="39"/>
        <v>22.229499999999998</v>
      </c>
      <c r="V177" s="2">
        <f t="shared" si="39"/>
        <v>19.329999999999998</v>
      </c>
      <c r="W177" s="2">
        <f t="shared" si="39"/>
        <v>19.329999999999998</v>
      </c>
      <c r="X177" s="2">
        <f t="shared" si="39"/>
        <v>18.363499999999998</v>
      </c>
    </row>
    <row r="178" spans="1:24" x14ac:dyDescent="0.35">
      <c r="A178" s="79" t="str">
        <f>Rates!A178</f>
        <v>Infant Development Program, Early Intervention Technician, Center/Facility-Based, 1:3</v>
      </c>
      <c r="B178" t="s">
        <v>520</v>
      </c>
      <c r="C178" s="7">
        <v>19.329999999999998</v>
      </c>
      <c r="D178" s="2">
        <f t="shared" si="29"/>
        <v>18.363499999999998</v>
      </c>
      <c r="E178" s="2">
        <f t="shared" si="38"/>
        <v>18.363499999999998</v>
      </c>
      <c r="F178" s="2">
        <f t="shared" si="38"/>
        <v>22.229499999999998</v>
      </c>
      <c r="G178" s="2">
        <f t="shared" si="38"/>
        <v>18.363499999999998</v>
      </c>
      <c r="H178" s="2">
        <f t="shared" si="38"/>
        <v>22.229499999999998</v>
      </c>
      <c r="I178" s="2">
        <f t="shared" si="38"/>
        <v>18.363499999999998</v>
      </c>
      <c r="J178" s="2">
        <f t="shared" si="38"/>
        <v>18.363499999999998</v>
      </c>
      <c r="K178" s="2">
        <f t="shared" si="38"/>
        <v>19.329999999999998</v>
      </c>
      <c r="L178" s="2">
        <f t="shared" si="38"/>
        <v>19.329999999999998</v>
      </c>
      <c r="M178" s="2">
        <f t="shared" si="38"/>
        <v>19.329999999999998</v>
      </c>
      <c r="N178" s="2">
        <f t="shared" si="38"/>
        <v>19.329999999999998</v>
      </c>
      <c r="O178" s="2">
        <f t="shared" si="39"/>
        <v>19.329999999999998</v>
      </c>
      <c r="P178" s="2">
        <f t="shared" si="39"/>
        <v>19.329999999999998</v>
      </c>
      <c r="Q178" s="2">
        <f t="shared" si="39"/>
        <v>19.329999999999998</v>
      </c>
      <c r="R178" s="2">
        <f t="shared" si="39"/>
        <v>19.329999999999998</v>
      </c>
      <c r="S178" s="2">
        <f t="shared" si="39"/>
        <v>19.329999999999998</v>
      </c>
      <c r="T178" s="2">
        <f t="shared" si="39"/>
        <v>18.363499999999998</v>
      </c>
      <c r="U178" s="2">
        <f t="shared" si="39"/>
        <v>22.229499999999998</v>
      </c>
      <c r="V178" s="2">
        <f t="shared" si="39"/>
        <v>19.329999999999998</v>
      </c>
      <c r="W178" s="2">
        <f t="shared" si="39"/>
        <v>19.329999999999998</v>
      </c>
      <c r="X178" s="2">
        <f t="shared" si="39"/>
        <v>18.363499999999998</v>
      </c>
    </row>
    <row r="179" spans="1:24" x14ac:dyDescent="0.35">
      <c r="A179" s="79" t="str">
        <f>Rates!A179</f>
        <v>Infant Development Program, PT/OT/SLP, Center/Facility-Based, 1:1</v>
      </c>
      <c r="B179" t="s">
        <v>521</v>
      </c>
      <c r="C179" s="7">
        <v>57.85</v>
      </c>
      <c r="D179" s="2">
        <f t="shared" si="29"/>
        <v>54.957499999999996</v>
      </c>
      <c r="E179" s="2">
        <f t="shared" si="38"/>
        <v>54.957499999999996</v>
      </c>
      <c r="F179" s="2">
        <f t="shared" si="38"/>
        <v>66.527500000000003</v>
      </c>
      <c r="G179" s="2">
        <f t="shared" si="38"/>
        <v>54.957499999999996</v>
      </c>
      <c r="H179" s="2">
        <f t="shared" si="38"/>
        <v>66.527500000000003</v>
      </c>
      <c r="I179" s="2">
        <f t="shared" si="38"/>
        <v>54.957499999999996</v>
      </c>
      <c r="J179" s="2">
        <f t="shared" si="38"/>
        <v>54.957499999999996</v>
      </c>
      <c r="K179" s="2">
        <f t="shared" si="38"/>
        <v>57.85</v>
      </c>
      <c r="L179" s="2">
        <f t="shared" si="38"/>
        <v>57.85</v>
      </c>
      <c r="M179" s="2">
        <f t="shared" si="38"/>
        <v>57.85</v>
      </c>
      <c r="N179" s="2">
        <f t="shared" si="38"/>
        <v>57.85</v>
      </c>
      <c r="O179" s="2">
        <f t="shared" si="39"/>
        <v>57.85</v>
      </c>
      <c r="P179" s="2">
        <f t="shared" si="39"/>
        <v>57.85</v>
      </c>
      <c r="Q179" s="2">
        <f t="shared" si="39"/>
        <v>57.85</v>
      </c>
      <c r="R179" s="2">
        <f t="shared" si="39"/>
        <v>57.85</v>
      </c>
      <c r="S179" s="2">
        <f t="shared" si="39"/>
        <v>57.85</v>
      </c>
      <c r="T179" s="2">
        <f t="shared" si="39"/>
        <v>54.957499999999996</v>
      </c>
      <c r="U179" s="2">
        <f t="shared" si="39"/>
        <v>66.527500000000003</v>
      </c>
      <c r="V179" s="2">
        <f t="shared" si="39"/>
        <v>57.85</v>
      </c>
      <c r="W179" s="2">
        <f t="shared" si="39"/>
        <v>57.85</v>
      </c>
      <c r="X179" s="2">
        <f t="shared" si="39"/>
        <v>54.957499999999996</v>
      </c>
    </row>
    <row r="180" spans="1:24" x14ac:dyDescent="0.35">
      <c r="A180" s="79" t="str">
        <f>Rates!A180</f>
        <v>Infant Development Program, PT/OT/SLP, Center/Facility-Based, 1:2</v>
      </c>
      <c r="B180" t="s">
        <v>522</v>
      </c>
      <c r="C180" s="7">
        <v>57.85</v>
      </c>
      <c r="D180" s="2">
        <f t="shared" si="29"/>
        <v>54.957499999999996</v>
      </c>
      <c r="E180" s="2">
        <f t="shared" si="38"/>
        <v>54.957499999999996</v>
      </c>
      <c r="F180" s="2">
        <f t="shared" si="38"/>
        <v>66.527500000000003</v>
      </c>
      <c r="G180" s="2">
        <f t="shared" si="38"/>
        <v>54.957499999999996</v>
      </c>
      <c r="H180" s="2">
        <f t="shared" si="38"/>
        <v>66.527500000000003</v>
      </c>
      <c r="I180" s="2">
        <f t="shared" si="38"/>
        <v>54.957499999999996</v>
      </c>
      <c r="J180" s="2">
        <f t="shared" si="38"/>
        <v>54.957499999999996</v>
      </c>
      <c r="K180" s="2">
        <f t="shared" si="38"/>
        <v>57.85</v>
      </c>
      <c r="L180" s="2">
        <f t="shared" si="38"/>
        <v>57.85</v>
      </c>
      <c r="M180" s="2">
        <f t="shared" si="38"/>
        <v>57.85</v>
      </c>
      <c r="N180" s="2">
        <f t="shared" si="38"/>
        <v>57.85</v>
      </c>
      <c r="O180" s="2">
        <f t="shared" si="39"/>
        <v>57.85</v>
      </c>
      <c r="P180" s="2">
        <f t="shared" si="39"/>
        <v>57.85</v>
      </c>
      <c r="Q180" s="2">
        <f t="shared" si="39"/>
        <v>57.85</v>
      </c>
      <c r="R180" s="2">
        <f t="shared" si="39"/>
        <v>57.85</v>
      </c>
      <c r="S180" s="2">
        <f t="shared" si="39"/>
        <v>57.85</v>
      </c>
      <c r="T180" s="2">
        <f t="shared" si="39"/>
        <v>54.957499999999996</v>
      </c>
      <c r="U180" s="2">
        <f t="shared" si="39"/>
        <v>66.527500000000003</v>
      </c>
      <c r="V180" s="2">
        <f t="shared" si="39"/>
        <v>57.85</v>
      </c>
      <c r="W180" s="2">
        <f t="shared" si="39"/>
        <v>57.85</v>
      </c>
      <c r="X180" s="2">
        <f t="shared" si="39"/>
        <v>54.957499999999996</v>
      </c>
    </row>
    <row r="181" spans="1:24" x14ac:dyDescent="0.35">
      <c r="A181" s="79" t="str">
        <f>Rates!A181</f>
        <v>Infant Development Program, PT/OT/SLP, Center/Facility-Based, 1:3</v>
      </c>
      <c r="B181" t="s">
        <v>523</v>
      </c>
      <c r="C181" s="7">
        <v>57.85</v>
      </c>
      <c r="D181" s="2">
        <f t="shared" si="29"/>
        <v>54.957499999999996</v>
      </c>
      <c r="E181" s="2">
        <f t="shared" si="38"/>
        <v>54.957499999999996</v>
      </c>
      <c r="F181" s="2">
        <f t="shared" si="38"/>
        <v>66.527500000000003</v>
      </c>
      <c r="G181" s="2">
        <f t="shared" si="38"/>
        <v>54.957499999999996</v>
      </c>
      <c r="H181" s="2">
        <f t="shared" si="38"/>
        <v>66.527500000000003</v>
      </c>
      <c r="I181" s="2">
        <f t="shared" si="38"/>
        <v>54.957499999999996</v>
      </c>
      <c r="J181" s="2">
        <f t="shared" si="38"/>
        <v>54.957499999999996</v>
      </c>
      <c r="K181" s="2">
        <f t="shared" si="38"/>
        <v>57.85</v>
      </c>
      <c r="L181" s="2">
        <f t="shared" si="38"/>
        <v>57.85</v>
      </c>
      <c r="M181" s="2">
        <f t="shared" si="38"/>
        <v>57.85</v>
      </c>
      <c r="N181" s="2">
        <f t="shared" si="38"/>
        <v>57.85</v>
      </c>
      <c r="O181" s="2">
        <f t="shared" si="39"/>
        <v>57.85</v>
      </c>
      <c r="P181" s="2">
        <f t="shared" si="39"/>
        <v>57.85</v>
      </c>
      <c r="Q181" s="2">
        <f t="shared" si="39"/>
        <v>57.85</v>
      </c>
      <c r="R181" s="2">
        <f t="shared" si="39"/>
        <v>57.85</v>
      </c>
      <c r="S181" s="2">
        <f t="shared" si="39"/>
        <v>57.85</v>
      </c>
      <c r="T181" s="2">
        <f t="shared" si="39"/>
        <v>54.957499999999996</v>
      </c>
      <c r="U181" s="2">
        <f t="shared" si="39"/>
        <v>66.527500000000003</v>
      </c>
      <c r="V181" s="2">
        <f t="shared" si="39"/>
        <v>57.85</v>
      </c>
      <c r="W181" s="2">
        <f t="shared" si="39"/>
        <v>57.85</v>
      </c>
      <c r="X181" s="2">
        <f t="shared" si="39"/>
        <v>54.957499999999996</v>
      </c>
    </row>
    <row r="182" spans="1:24" x14ac:dyDescent="0.35">
      <c r="A182" s="79" t="str">
        <f>Rates!A182</f>
        <v>Infant Development Program, PT/OT/SLP Assistant, Center/Facility-Based, 1:1</v>
      </c>
      <c r="B182" t="s">
        <v>524</v>
      </c>
      <c r="C182" s="7">
        <v>40.619999999999997</v>
      </c>
      <c r="D182" s="2">
        <f t="shared" si="29"/>
        <v>38.588999999999999</v>
      </c>
      <c r="E182" s="2">
        <f t="shared" si="38"/>
        <v>38.588999999999999</v>
      </c>
      <c r="F182" s="2">
        <f t="shared" si="38"/>
        <v>46.712999999999994</v>
      </c>
      <c r="G182" s="2">
        <f t="shared" si="38"/>
        <v>38.588999999999999</v>
      </c>
      <c r="H182" s="2">
        <f t="shared" si="38"/>
        <v>46.712999999999994</v>
      </c>
      <c r="I182" s="2">
        <f t="shared" si="38"/>
        <v>38.588999999999999</v>
      </c>
      <c r="J182" s="2">
        <f t="shared" si="38"/>
        <v>38.588999999999999</v>
      </c>
      <c r="K182" s="2">
        <f t="shared" si="38"/>
        <v>40.619999999999997</v>
      </c>
      <c r="L182" s="2">
        <f t="shared" si="38"/>
        <v>40.619999999999997</v>
      </c>
      <c r="M182" s="2">
        <f t="shared" si="38"/>
        <v>40.619999999999997</v>
      </c>
      <c r="N182" s="2">
        <f t="shared" si="38"/>
        <v>40.619999999999997</v>
      </c>
      <c r="O182" s="2">
        <f t="shared" si="39"/>
        <v>40.619999999999997</v>
      </c>
      <c r="P182" s="2">
        <f t="shared" si="39"/>
        <v>40.619999999999997</v>
      </c>
      <c r="Q182" s="2">
        <f t="shared" si="39"/>
        <v>40.619999999999997</v>
      </c>
      <c r="R182" s="2">
        <f t="shared" si="39"/>
        <v>40.619999999999997</v>
      </c>
      <c r="S182" s="2">
        <f t="shared" si="39"/>
        <v>40.619999999999997</v>
      </c>
      <c r="T182" s="2">
        <f t="shared" si="39"/>
        <v>38.588999999999999</v>
      </c>
      <c r="U182" s="2">
        <f t="shared" si="39"/>
        <v>46.712999999999994</v>
      </c>
      <c r="V182" s="2">
        <f t="shared" si="39"/>
        <v>40.619999999999997</v>
      </c>
      <c r="W182" s="2">
        <f t="shared" si="39"/>
        <v>40.619999999999997</v>
      </c>
      <c r="X182" s="2">
        <f t="shared" si="39"/>
        <v>38.588999999999999</v>
      </c>
    </row>
    <row r="183" spans="1:24" x14ac:dyDescent="0.35">
      <c r="A183" s="79" t="str">
        <f>Rates!A183</f>
        <v>Infant Development Program, PT/OT/SLP Assistant, Center/Facility-Based, 1:2</v>
      </c>
      <c r="B183" t="s">
        <v>525</v>
      </c>
      <c r="C183" s="7">
        <v>40.619999999999997</v>
      </c>
      <c r="D183" s="2">
        <f t="shared" si="29"/>
        <v>38.588999999999999</v>
      </c>
      <c r="E183" s="2">
        <f t="shared" ref="E183:N192" si="40">$C183*E$218</f>
        <v>38.588999999999999</v>
      </c>
      <c r="F183" s="2">
        <f t="shared" si="40"/>
        <v>46.712999999999994</v>
      </c>
      <c r="G183" s="2">
        <f t="shared" si="40"/>
        <v>38.588999999999999</v>
      </c>
      <c r="H183" s="2">
        <f t="shared" si="40"/>
        <v>46.712999999999994</v>
      </c>
      <c r="I183" s="2">
        <f t="shared" si="40"/>
        <v>38.588999999999999</v>
      </c>
      <c r="J183" s="2">
        <f t="shared" si="40"/>
        <v>38.588999999999999</v>
      </c>
      <c r="K183" s="2">
        <f t="shared" si="40"/>
        <v>40.619999999999997</v>
      </c>
      <c r="L183" s="2">
        <f t="shared" si="40"/>
        <v>40.619999999999997</v>
      </c>
      <c r="M183" s="2">
        <f t="shared" si="40"/>
        <v>40.619999999999997</v>
      </c>
      <c r="N183" s="2">
        <f t="shared" si="40"/>
        <v>40.619999999999997</v>
      </c>
      <c r="O183" s="2">
        <f t="shared" ref="O183:X192" si="41">$C183*O$218</f>
        <v>40.619999999999997</v>
      </c>
      <c r="P183" s="2">
        <f t="shared" si="41"/>
        <v>40.619999999999997</v>
      </c>
      <c r="Q183" s="2">
        <f t="shared" si="41"/>
        <v>40.619999999999997</v>
      </c>
      <c r="R183" s="2">
        <f t="shared" si="41"/>
        <v>40.619999999999997</v>
      </c>
      <c r="S183" s="2">
        <f t="shared" si="41"/>
        <v>40.619999999999997</v>
      </c>
      <c r="T183" s="2">
        <f t="shared" si="41"/>
        <v>38.588999999999999</v>
      </c>
      <c r="U183" s="2">
        <f t="shared" si="41"/>
        <v>46.712999999999994</v>
      </c>
      <c r="V183" s="2">
        <f t="shared" si="41"/>
        <v>40.619999999999997</v>
      </c>
      <c r="W183" s="2">
        <f t="shared" si="41"/>
        <v>40.619999999999997</v>
      </c>
      <c r="X183" s="2">
        <f t="shared" si="41"/>
        <v>38.588999999999999</v>
      </c>
    </row>
    <row r="184" spans="1:24" x14ac:dyDescent="0.35">
      <c r="A184" s="79" t="str">
        <f>Rates!A184</f>
        <v>Infant Development Program, PT/OT/SLP Assistant, Center/Facility-Based, 1:3</v>
      </c>
      <c r="B184" t="s">
        <v>526</v>
      </c>
      <c r="C184" s="7">
        <v>40.619999999999997</v>
      </c>
      <c r="D184" s="2">
        <f t="shared" si="29"/>
        <v>38.588999999999999</v>
      </c>
      <c r="E184" s="2">
        <f t="shared" si="40"/>
        <v>38.588999999999999</v>
      </c>
      <c r="F184" s="2">
        <f t="shared" si="40"/>
        <v>46.712999999999994</v>
      </c>
      <c r="G184" s="2">
        <f t="shared" si="40"/>
        <v>38.588999999999999</v>
      </c>
      <c r="H184" s="2">
        <f t="shared" si="40"/>
        <v>46.712999999999994</v>
      </c>
      <c r="I184" s="2">
        <f t="shared" si="40"/>
        <v>38.588999999999999</v>
      </c>
      <c r="J184" s="2">
        <f t="shared" si="40"/>
        <v>38.588999999999999</v>
      </c>
      <c r="K184" s="2">
        <f t="shared" si="40"/>
        <v>40.619999999999997</v>
      </c>
      <c r="L184" s="2">
        <f t="shared" si="40"/>
        <v>40.619999999999997</v>
      </c>
      <c r="M184" s="2">
        <f t="shared" si="40"/>
        <v>40.619999999999997</v>
      </c>
      <c r="N184" s="2">
        <f t="shared" si="40"/>
        <v>40.619999999999997</v>
      </c>
      <c r="O184" s="2">
        <f t="shared" si="41"/>
        <v>40.619999999999997</v>
      </c>
      <c r="P184" s="2">
        <f t="shared" si="41"/>
        <v>40.619999999999997</v>
      </c>
      <c r="Q184" s="2">
        <f t="shared" si="41"/>
        <v>40.619999999999997</v>
      </c>
      <c r="R184" s="2">
        <f t="shared" si="41"/>
        <v>40.619999999999997</v>
      </c>
      <c r="S184" s="2">
        <f t="shared" si="41"/>
        <v>40.619999999999997</v>
      </c>
      <c r="T184" s="2">
        <f t="shared" si="41"/>
        <v>38.588999999999999</v>
      </c>
      <c r="U184" s="2">
        <f t="shared" si="41"/>
        <v>46.712999999999994</v>
      </c>
      <c r="V184" s="2">
        <f t="shared" si="41"/>
        <v>40.619999999999997</v>
      </c>
      <c r="W184" s="2">
        <f t="shared" si="41"/>
        <v>40.619999999999997</v>
      </c>
      <c r="X184" s="2">
        <f t="shared" si="41"/>
        <v>38.588999999999999</v>
      </c>
    </row>
    <row r="185" spans="1:24" x14ac:dyDescent="0.35">
      <c r="A185" s="79" t="str">
        <f>Rates!A185</f>
        <v>Infant Development Program, Audiologist, Center/Facility-Based, 1:1</v>
      </c>
      <c r="B185" t="s">
        <v>527</v>
      </c>
      <c r="C185" s="7">
        <v>63.47</v>
      </c>
      <c r="D185" s="2">
        <f t="shared" si="29"/>
        <v>60.296499999999995</v>
      </c>
      <c r="E185" s="2">
        <f t="shared" si="40"/>
        <v>60.296499999999995</v>
      </c>
      <c r="F185" s="2">
        <f t="shared" si="40"/>
        <v>72.990499999999997</v>
      </c>
      <c r="G185" s="2">
        <f t="shared" si="40"/>
        <v>60.296499999999995</v>
      </c>
      <c r="H185" s="2">
        <f t="shared" si="40"/>
        <v>72.990499999999997</v>
      </c>
      <c r="I185" s="2">
        <f t="shared" si="40"/>
        <v>60.296499999999995</v>
      </c>
      <c r="J185" s="2">
        <f t="shared" si="40"/>
        <v>60.296499999999995</v>
      </c>
      <c r="K185" s="2">
        <f t="shared" si="40"/>
        <v>63.47</v>
      </c>
      <c r="L185" s="2">
        <f t="shared" si="40"/>
        <v>63.47</v>
      </c>
      <c r="M185" s="2">
        <f t="shared" si="40"/>
        <v>63.47</v>
      </c>
      <c r="N185" s="2">
        <f t="shared" si="40"/>
        <v>63.47</v>
      </c>
      <c r="O185" s="2">
        <f t="shared" si="41"/>
        <v>63.47</v>
      </c>
      <c r="P185" s="2">
        <f t="shared" si="41"/>
        <v>63.47</v>
      </c>
      <c r="Q185" s="2">
        <f t="shared" si="41"/>
        <v>63.47</v>
      </c>
      <c r="R185" s="2">
        <f t="shared" si="41"/>
        <v>63.47</v>
      </c>
      <c r="S185" s="2">
        <f t="shared" si="41"/>
        <v>63.47</v>
      </c>
      <c r="T185" s="2">
        <f t="shared" si="41"/>
        <v>60.296499999999995</v>
      </c>
      <c r="U185" s="2">
        <f t="shared" si="41"/>
        <v>72.990499999999997</v>
      </c>
      <c r="V185" s="2">
        <f t="shared" si="41"/>
        <v>63.47</v>
      </c>
      <c r="W185" s="2">
        <f t="shared" si="41"/>
        <v>63.47</v>
      </c>
      <c r="X185" s="2">
        <f t="shared" si="41"/>
        <v>60.296499999999995</v>
      </c>
    </row>
    <row r="186" spans="1:24" x14ac:dyDescent="0.35">
      <c r="A186" s="79" t="str">
        <f>Rates!A186</f>
        <v>Infant Development Program, Audiologist, Center/Facility-Based, 1:2</v>
      </c>
      <c r="B186" t="s">
        <v>528</v>
      </c>
      <c r="C186" s="7">
        <v>63.47</v>
      </c>
      <c r="D186" s="2">
        <f t="shared" si="29"/>
        <v>60.296499999999995</v>
      </c>
      <c r="E186" s="2">
        <f t="shared" si="40"/>
        <v>60.296499999999995</v>
      </c>
      <c r="F186" s="2">
        <f t="shared" si="40"/>
        <v>72.990499999999997</v>
      </c>
      <c r="G186" s="2">
        <f t="shared" si="40"/>
        <v>60.296499999999995</v>
      </c>
      <c r="H186" s="2">
        <f t="shared" si="40"/>
        <v>72.990499999999997</v>
      </c>
      <c r="I186" s="2">
        <f t="shared" si="40"/>
        <v>60.296499999999995</v>
      </c>
      <c r="J186" s="2">
        <f t="shared" si="40"/>
        <v>60.296499999999995</v>
      </c>
      <c r="K186" s="2">
        <f t="shared" si="40"/>
        <v>63.47</v>
      </c>
      <c r="L186" s="2">
        <f t="shared" si="40"/>
        <v>63.47</v>
      </c>
      <c r="M186" s="2">
        <f t="shared" si="40"/>
        <v>63.47</v>
      </c>
      <c r="N186" s="2">
        <f t="shared" si="40"/>
        <v>63.47</v>
      </c>
      <c r="O186" s="2">
        <f t="shared" si="41"/>
        <v>63.47</v>
      </c>
      <c r="P186" s="2">
        <f t="shared" si="41"/>
        <v>63.47</v>
      </c>
      <c r="Q186" s="2">
        <f t="shared" si="41"/>
        <v>63.47</v>
      </c>
      <c r="R186" s="2">
        <f t="shared" si="41"/>
        <v>63.47</v>
      </c>
      <c r="S186" s="2">
        <f t="shared" si="41"/>
        <v>63.47</v>
      </c>
      <c r="T186" s="2">
        <f t="shared" si="41"/>
        <v>60.296499999999995</v>
      </c>
      <c r="U186" s="2">
        <f t="shared" si="41"/>
        <v>72.990499999999997</v>
      </c>
      <c r="V186" s="2">
        <f t="shared" si="41"/>
        <v>63.47</v>
      </c>
      <c r="W186" s="2">
        <f t="shared" si="41"/>
        <v>63.47</v>
      </c>
      <c r="X186" s="2">
        <f t="shared" si="41"/>
        <v>60.296499999999995</v>
      </c>
    </row>
    <row r="187" spans="1:24" x14ac:dyDescent="0.35">
      <c r="A187" s="79" t="str">
        <f>Rates!A187</f>
        <v>Infant Development Program, Audiologist, Center/Facility-Based, 1:3</v>
      </c>
      <c r="B187" t="s">
        <v>529</v>
      </c>
      <c r="C187" s="7">
        <v>63.47</v>
      </c>
      <c r="D187" s="2">
        <f t="shared" si="29"/>
        <v>60.296499999999995</v>
      </c>
      <c r="E187" s="2">
        <f t="shared" si="40"/>
        <v>60.296499999999995</v>
      </c>
      <c r="F187" s="2">
        <f t="shared" si="40"/>
        <v>72.990499999999997</v>
      </c>
      <c r="G187" s="2">
        <f t="shared" si="40"/>
        <v>60.296499999999995</v>
      </c>
      <c r="H187" s="2">
        <f t="shared" si="40"/>
        <v>72.990499999999997</v>
      </c>
      <c r="I187" s="2">
        <f t="shared" si="40"/>
        <v>60.296499999999995</v>
      </c>
      <c r="J187" s="2">
        <f t="shared" si="40"/>
        <v>60.296499999999995</v>
      </c>
      <c r="K187" s="2">
        <f t="shared" si="40"/>
        <v>63.47</v>
      </c>
      <c r="L187" s="2">
        <f t="shared" si="40"/>
        <v>63.47</v>
      </c>
      <c r="M187" s="2">
        <f t="shared" si="40"/>
        <v>63.47</v>
      </c>
      <c r="N187" s="2">
        <f t="shared" si="40"/>
        <v>63.47</v>
      </c>
      <c r="O187" s="2">
        <f t="shared" si="41"/>
        <v>63.47</v>
      </c>
      <c r="P187" s="2">
        <f t="shared" si="41"/>
        <v>63.47</v>
      </c>
      <c r="Q187" s="2">
        <f t="shared" si="41"/>
        <v>63.47</v>
      </c>
      <c r="R187" s="2">
        <f t="shared" si="41"/>
        <v>63.47</v>
      </c>
      <c r="S187" s="2">
        <f t="shared" si="41"/>
        <v>63.47</v>
      </c>
      <c r="T187" s="2">
        <f t="shared" si="41"/>
        <v>60.296499999999995</v>
      </c>
      <c r="U187" s="2">
        <f t="shared" si="41"/>
        <v>72.990499999999997</v>
      </c>
      <c r="V187" s="2">
        <f t="shared" si="41"/>
        <v>63.47</v>
      </c>
      <c r="W187" s="2">
        <f t="shared" si="41"/>
        <v>63.47</v>
      </c>
      <c r="X187" s="2">
        <f t="shared" si="41"/>
        <v>60.296499999999995</v>
      </c>
    </row>
    <row r="188" spans="1:24" x14ac:dyDescent="0.35">
      <c r="A188" s="79" t="str">
        <f>Rates!A188</f>
        <v>Infant Development Program, Family Therapist, Center/Facility-Based, 1:1</v>
      </c>
      <c r="B188" t="s">
        <v>530</v>
      </c>
      <c r="C188" s="7">
        <v>26.89</v>
      </c>
      <c r="D188" s="2">
        <f t="shared" si="29"/>
        <v>25.545500000000001</v>
      </c>
      <c r="E188" s="2">
        <f t="shared" si="40"/>
        <v>25.545500000000001</v>
      </c>
      <c r="F188" s="2">
        <f t="shared" si="40"/>
        <v>30.923499999999997</v>
      </c>
      <c r="G188" s="2">
        <f t="shared" si="40"/>
        <v>25.545500000000001</v>
      </c>
      <c r="H188" s="2">
        <f t="shared" si="40"/>
        <v>30.923499999999997</v>
      </c>
      <c r="I188" s="2">
        <f t="shared" si="40"/>
        <v>25.545500000000001</v>
      </c>
      <c r="J188" s="2">
        <f t="shared" si="40"/>
        <v>25.545500000000001</v>
      </c>
      <c r="K188" s="2">
        <f t="shared" si="40"/>
        <v>26.89</v>
      </c>
      <c r="L188" s="2">
        <f t="shared" si="40"/>
        <v>26.89</v>
      </c>
      <c r="M188" s="2">
        <f t="shared" si="40"/>
        <v>26.89</v>
      </c>
      <c r="N188" s="2">
        <f t="shared" si="40"/>
        <v>26.89</v>
      </c>
      <c r="O188" s="2">
        <f t="shared" si="41"/>
        <v>26.89</v>
      </c>
      <c r="P188" s="2">
        <f t="shared" si="41"/>
        <v>26.89</v>
      </c>
      <c r="Q188" s="2">
        <f t="shared" si="41"/>
        <v>26.89</v>
      </c>
      <c r="R188" s="2">
        <f t="shared" si="41"/>
        <v>26.89</v>
      </c>
      <c r="S188" s="2">
        <f t="shared" si="41"/>
        <v>26.89</v>
      </c>
      <c r="T188" s="2">
        <f t="shared" si="41"/>
        <v>25.545500000000001</v>
      </c>
      <c r="U188" s="2">
        <f t="shared" si="41"/>
        <v>30.923499999999997</v>
      </c>
      <c r="V188" s="2">
        <f t="shared" si="41"/>
        <v>26.89</v>
      </c>
      <c r="W188" s="2">
        <f t="shared" si="41"/>
        <v>26.89</v>
      </c>
      <c r="X188" s="2">
        <f t="shared" si="41"/>
        <v>25.545500000000001</v>
      </c>
    </row>
    <row r="189" spans="1:24" x14ac:dyDescent="0.35">
      <c r="A189" s="79" t="str">
        <f>Rates!A189</f>
        <v>Infant Development Program, Family Therapist, Center/Facility-Based, 1:2</v>
      </c>
      <c r="B189" t="s">
        <v>531</v>
      </c>
      <c r="C189" s="7">
        <v>26.89</v>
      </c>
      <c r="D189" s="2">
        <f t="shared" si="29"/>
        <v>25.545500000000001</v>
      </c>
      <c r="E189" s="2">
        <f t="shared" si="40"/>
        <v>25.545500000000001</v>
      </c>
      <c r="F189" s="2">
        <f t="shared" si="40"/>
        <v>30.923499999999997</v>
      </c>
      <c r="G189" s="2">
        <f t="shared" si="40"/>
        <v>25.545500000000001</v>
      </c>
      <c r="H189" s="2">
        <f t="shared" si="40"/>
        <v>30.923499999999997</v>
      </c>
      <c r="I189" s="2">
        <f t="shared" si="40"/>
        <v>25.545500000000001</v>
      </c>
      <c r="J189" s="2">
        <f t="shared" si="40"/>
        <v>25.545500000000001</v>
      </c>
      <c r="K189" s="2">
        <f t="shared" si="40"/>
        <v>26.89</v>
      </c>
      <c r="L189" s="2">
        <f t="shared" si="40"/>
        <v>26.89</v>
      </c>
      <c r="M189" s="2">
        <f t="shared" si="40"/>
        <v>26.89</v>
      </c>
      <c r="N189" s="2">
        <f t="shared" si="40"/>
        <v>26.89</v>
      </c>
      <c r="O189" s="2">
        <f t="shared" si="41"/>
        <v>26.89</v>
      </c>
      <c r="P189" s="2">
        <f t="shared" si="41"/>
        <v>26.89</v>
      </c>
      <c r="Q189" s="2">
        <f t="shared" si="41"/>
        <v>26.89</v>
      </c>
      <c r="R189" s="2">
        <f t="shared" si="41"/>
        <v>26.89</v>
      </c>
      <c r="S189" s="2">
        <f t="shared" si="41"/>
        <v>26.89</v>
      </c>
      <c r="T189" s="2">
        <f t="shared" si="41"/>
        <v>25.545500000000001</v>
      </c>
      <c r="U189" s="2">
        <f t="shared" si="41"/>
        <v>30.923499999999997</v>
      </c>
      <c r="V189" s="2">
        <f t="shared" si="41"/>
        <v>26.89</v>
      </c>
      <c r="W189" s="2">
        <f t="shared" si="41"/>
        <v>26.89</v>
      </c>
      <c r="X189" s="2">
        <f t="shared" si="41"/>
        <v>25.545500000000001</v>
      </c>
    </row>
    <row r="190" spans="1:24" x14ac:dyDescent="0.35">
      <c r="A190" s="79" t="str">
        <f>Rates!A190</f>
        <v>Infant Development Program, Family Therapist, Center/Facility-Based, 1:3</v>
      </c>
      <c r="B190" t="s">
        <v>532</v>
      </c>
      <c r="C190" s="7">
        <v>26.89</v>
      </c>
      <c r="D190" s="2">
        <f t="shared" si="29"/>
        <v>25.545500000000001</v>
      </c>
      <c r="E190" s="2">
        <f t="shared" si="40"/>
        <v>25.545500000000001</v>
      </c>
      <c r="F190" s="2">
        <f t="shared" si="40"/>
        <v>30.923499999999997</v>
      </c>
      <c r="G190" s="2">
        <f t="shared" si="40"/>
        <v>25.545500000000001</v>
      </c>
      <c r="H190" s="2">
        <f t="shared" si="40"/>
        <v>30.923499999999997</v>
      </c>
      <c r="I190" s="2">
        <f t="shared" si="40"/>
        <v>25.545500000000001</v>
      </c>
      <c r="J190" s="2">
        <f t="shared" si="40"/>
        <v>25.545500000000001</v>
      </c>
      <c r="K190" s="2">
        <f t="shared" si="40"/>
        <v>26.89</v>
      </c>
      <c r="L190" s="2">
        <f t="shared" si="40"/>
        <v>26.89</v>
      </c>
      <c r="M190" s="2">
        <f t="shared" si="40"/>
        <v>26.89</v>
      </c>
      <c r="N190" s="2">
        <f t="shared" si="40"/>
        <v>26.89</v>
      </c>
      <c r="O190" s="2">
        <f t="shared" si="41"/>
        <v>26.89</v>
      </c>
      <c r="P190" s="2">
        <f t="shared" si="41"/>
        <v>26.89</v>
      </c>
      <c r="Q190" s="2">
        <f t="shared" si="41"/>
        <v>26.89</v>
      </c>
      <c r="R190" s="2">
        <f t="shared" si="41"/>
        <v>26.89</v>
      </c>
      <c r="S190" s="2">
        <f t="shared" si="41"/>
        <v>26.89</v>
      </c>
      <c r="T190" s="2">
        <f t="shared" si="41"/>
        <v>25.545500000000001</v>
      </c>
      <c r="U190" s="2">
        <f t="shared" si="41"/>
        <v>30.923499999999997</v>
      </c>
      <c r="V190" s="2">
        <f t="shared" si="41"/>
        <v>26.89</v>
      </c>
      <c r="W190" s="2">
        <f t="shared" si="41"/>
        <v>26.89</v>
      </c>
      <c r="X190" s="2">
        <f t="shared" si="41"/>
        <v>25.545500000000001</v>
      </c>
    </row>
    <row r="191" spans="1:24" x14ac:dyDescent="0.35">
      <c r="A191" s="79" t="str">
        <f>Rates!A191</f>
        <v>Infant Development Program, Registered Nurse, Center/Facility-Based, 1:1</v>
      </c>
      <c r="B191" t="s">
        <v>533</v>
      </c>
      <c r="C191" s="7">
        <v>64.680000000000007</v>
      </c>
      <c r="D191" s="2">
        <f t="shared" si="29"/>
        <v>61.446000000000005</v>
      </c>
      <c r="E191" s="2">
        <f t="shared" si="40"/>
        <v>61.446000000000005</v>
      </c>
      <c r="F191" s="2">
        <f t="shared" si="40"/>
        <v>74.382000000000005</v>
      </c>
      <c r="G191" s="2">
        <f t="shared" si="40"/>
        <v>61.446000000000005</v>
      </c>
      <c r="H191" s="2">
        <f t="shared" si="40"/>
        <v>74.382000000000005</v>
      </c>
      <c r="I191" s="2">
        <f t="shared" si="40"/>
        <v>61.446000000000005</v>
      </c>
      <c r="J191" s="2">
        <f t="shared" si="40"/>
        <v>61.446000000000005</v>
      </c>
      <c r="K191" s="2">
        <f t="shared" si="40"/>
        <v>64.680000000000007</v>
      </c>
      <c r="L191" s="2">
        <f t="shared" si="40"/>
        <v>64.680000000000007</v>
      </c>
      <c r="M191" s="2">
        <f t="shared" si="40"/>
        <v>64.680000000000007</v>
      </c>
      <c r="N191" s="2">
        <f t="shared" si="40"/>
        <v>64.680000000000007</v>
      </c>
      <c r="O191" s="2">
        <f t="shared" si="41"/>
        <v>64.680000000000007</v>
      </c>
      <c r="P191" s="2">
        <f t="shared" si="41"/>
        <v>64.680000000000007</v>
      </c>
      <c r="Q191" s="2">
        <f t="shared" si="41"/>
        <v>64.680000000000007</v>
      </c>
      <c r="R191" s="2">
        <f t="shared" si="41"/>
        <v>64.680000000000007</v>
      </c>
      <c r="S191" s="2">
        <f t="shared" si="41"/>
        <v>64.680000000000007</v>
      </c>
      <c r="T191" s="2">
        <f t="shared" si="41"/>
        <v>61.446000000000005</v>
      </c>
      <c r="U191" s="2">
        <f t="shared" si="41"/>
        <v>74.382000000000005</v>
      </c>
      <c r="V191" s="2">
        <f t="shared" si="41"/>
        <v>64.680000000000007</v>
      </c>
      <c r="W191" s="2">
        <f t="shared" si="41"/>
        <v>64.680000000000007</v>
      </c>
      <c r="X191" s="2">
        <f t="shared" si="41"/>
        <v>61.446000000000005</v>
      </c>
    </row>
    <row r="192" spans="1:24" x14ac:dyDescent="0.35">
      <c r="A192" s="79" t="str">
        <f>Rates!A192</f>
        <v>Infant Development Program, Registered Nurse, Center/Facility-Based, 1:2</v>
      </c>
      <c r="B192" t="s">
        <v>534</v>
      </c>
      <c r="C192" s="7">
        <v>64.680000000000007</v>
      </c>
      <c r="D192" s="2">
        <f t="shared" si="29"/>
        <v>61.446000000000005</v>
      </c>
      <c r="E192" s="2">
        <f t="shared" si="40"/>
        <v>61.446000000000005</v>
      </c>
      <c r="F192" s="2">
        <f t="shared" si="40"/>
        <v>74.382000000000005</v>
      </c>
      <c r="G192" s="2">
        <f t="shared" si="40"/>
        <v>61.446000000000005</v>
      </c>
      <c r="H192" s="2">
        <f t="shared" si="40"/>
        <v>74.382000000000005</v>
      </c>
      <c r="I192" s="2">
        <f t="shared" si="40"/>
        <v>61.446000000000005</v>
      </c>
      <c r="J192" s="2">
        <f t="shared" si="40"/>
        <v>61.446000000000005</v>
      </c>
      <c r="K192" s="2">
        <f t="shared" si="40"/>
        <v>64.680000000000007</v>
      </c>
      <c r="L192" s="2">
        <f t="shared" si="40"/>
        <v>64.680000000000007</v>
      </c>
      <c r="M192" s="2">
        <f t="shared" si="40"/>
        <v>64.680000000000007</v>
      </c>
      <c r="N192" s="2">
        <f t="shared" si="40"/>
        <v>64.680000000000007</v>
      </c>
      <c r="O192" s="2">
        <f t="shared" si="41"/>
        <v>64.680000000000007</v>
      </c>
      <c r="P192" s="2">
        <f t="shared" si="41"/>
        <v>64.680000000000007</v>
      </c>
      <c r="Q192" s="2">
        <f t="shared" si="41"/>
        <v>64.680000000000007</v>
      </c>
      <c r="R192" s="2">
        <f t="shared" si="41"/>
        <v>64.680000000000007</v>
      </c>
      <c r="S192" s="2">
        <f t="shared" si="41"/>
        <v>64.680000000000007</v>
      </c>
      <c r="T192" s="2">
        <f t="shared" si="41"/>
        <v>61.446000000000005</v>
      </c>
      <c r="U192" s="2">
        <f t="shared" si="41"/>
        <v>74.382000000000005</v>
      </c>
      <c r="V192" s="2">
        <f t="shared" si="41"/>
        <v>64.680000000000007</v>
      </c>
      <c r="W192" s="2">
        <f t="shared" si="41"/>
        <v>64.680000000000007</v>
      </c>
      <c r="X192" s="2">
        <f t="shared" si="41"/>
        <v>61.446000000000005</v>
      </c>
    </row>
    <row r="193" spans="1:24" x14ac:dyDescent="0.35">
      <c r="A193" s="79" t="str">
        <f>Rates!A193</f>
        <v>Infant Development Program, Registered Nurse, Center/Facility-Based, 1:3</v>
      </c>
      <c r="B193" t="s">
        <v>535</v>
      </c>
      <c r="C193" s="7">
        <v>64.680000000000007</v>
      </c>
      <c r="D193" s="2">
        <f t="shared" si="29"/>
        <v>61.446000000000005</v>
      </c>
      <c r="E193" s="2">
        <f t="shared" ref="E193:N206" si="42">$C193*E$218</f>
        <v>61.446000000000005</v>
      </c>
      <c r="F193" s="2">
        <f t="shared" si="42"/>
        <v>74.382000000000005</v>
      </c>
      <c r="G193" s="2">
        <f t="shared" si="42"/>
        <v>61.446000000000005</v>
      </c>
      <c r="H193" s="2">
        <f t="shared" si="42"/>
        <v>74.382000000000005</v>
      </c>
      <c r="I193" s="2">
        <f t="shared" si="42"/>
        <v>61.446000000000005</v>
      </c>
      <c r="J193" s="2">
        <f t="shared" si="42"/>
        <v>61.446000000000005</v>
      </c>
      <c r="K193" s="2">
        <f t="shared" si="42"/>
        <v>64.680000000000007</v>
      </c>
      <c r="L193" s="2">
        <f t="shared" si="42"/>
        <v>64.680000000000007</v>
      </c>
      <c r="M193" s="2">
        <f t="shared" si="42"/>
        <v>64.680000000000007</v>
      </c>
      <c r="N193" s="2">
        <f t="shared" si="42"/>
        <v>64.680000000000007</v>
      </c>
      <c r="O193" s="2">
        <f t="shared" ref="O193:X206" si="43">$C193*O$218</f>
        <v>64.680000000000007</v>
      </c>
      <c r="P193" s="2">
        <f t="shared" si="43"/>
        <v>64.680000000000007</v>
      </c>
      <c r="Q193" s="2">
        <f t="shared" si="43"/>
        <v>64.680000000000007</v>
      </c>
      <c r="R193" s="2">
        <f t="shared" si="43"/>
        <v>64.680000000000007</v>
      </c>
      <c r="S193" s="2">
        <f t="shared" si="43"/>
        <v>64.680000000000007</v>
      </c>
      <c r="T193" s="2">
        <f t="shared" si="43"/>
        <v>61.446000000000005</v>
      </c>
      <c r="U193" s="2">
        <f t="shared" si="43"/>
        <v>74.382000000000005</v>
      </c>
      <c r="V193" s="2">
        <f t="shared" si="43"/>
        <v>64.680000000000007</v>
      </c>
      <c r="W193" s="2">
        <f t="shared" si="43"/>
        <v>64.680000000000007</v>
      </c>
      <c r="X193" s="2">
        <f t="shared" si="43"/>
        <v>61.446000000000005</v>
      </c>
    </row>
    <row r="194" spans="1:24" x14ac:dyDescent="0.35">
      <c r="A194" s="79" t="str">
        <f>Rates!A194</f>
        <v>Infant Development Program, Licensed Vocational Nurse, Center/Facility-Based, 1:1</v>
      </c>
      <c r="B194" t="s">
        <v>536</v>
      </c>
      <c r="C194" s="7">
        <v>34.090000000000003</v>
      </c>
      <c r="D194" s="2">
        <f t="shared" ref="D194:D206" si="44">$C194*D$218</f>
        <v>32.3855</v>
      </c>
      <c r="E194" s="2">
        <f t="shared" si="42"/>
        <v>32.3855</v>
      </c>
      <c r="F194" s="2">
        <f t="shared" si="42"/>
        <v>39.203499999999998</v>
      </c>
      <c r="G194" s="2">
        <f t="shared" si="42"/>
        <v>32.3855</v>
      </c>
      <c r="H194" s="2">
        <f t="shared" si="42"/>
        <v>39.203499999999998</v>
      </c>
      <c r="I194" s="2">
        <f t="shared" si="42"/>
        <v>32.3855</v>
      </c>
      <c r="J194" s="2">
        <f t="shared" si="42"/>
        <v>32.3855</v>
      </c>
      <c r="K194" s="2">
        <f t="shared" si="42"/>
        <v>34.090000000000003</v>
      </c>
      <c r="L194" s="2">
        <f t="shared" si="42"/>
        <v>34.090000000000003</v>
      </c>
      <c r="M194" s="2">
        <f t="shared" si="42"/>
        <v>34.090000000000003</v>
      </c>
      <c r="N194" s="2">
        <f t="shared" si="42"/>
        <v>34.090000000000003</v>
      </c>
      <c r="O194" s="2">
        <f t="shared" si="43"/>
        <v>34.090000000000003</v>
      </c>
      <c r="P194" s="2">
        <f t="shared" si="43"/>
        <v>34.090000000000003</v>
      </c>
      <c r="Q194" s="2">
        <f t="shared" si="43"/>
        <v>34.090000000000003</v>
      </c>
      <c r="R194" s="2">
        <f t="shared" si="43"/>
        <v>34.090000000000003</v>
      </c>
      <c r="S194" s="2">
        <f t="shared" si="43"/>
        <v>34.090000000000003</v>
      </c>
      <c r="T194" s="2">
        <f t="shared" si="43"/>
        <v>32.3855</v>
      </c>
      <c r="U194" s="2">
        <f t="shared" si="43"/>
        <v>39.203499999999998</v>
      </c>
      <c r="V194" s="2">
        <f t="shared" si="43"/>
        <v>34.090000000000003</v>
      </c>
      <c r="W194" s="2">
        <f t="shared" si="43"/>
        <v>34.090000000000003</v>
      </c>
      <c r="X194" s="2">
        <f t="shared" si="43"/>
        <v>32.3855</v>
      </c>
    </row>
    <row r="195" spans="1:24" x14ac:dyDescent="0.35">
      <c r="A195" s="79" t="str">
        <f>Rates!A195</f>
        <v>Infant Development Program, Licensed Vocational Nurse, Center/Facility-Based, 1:2</v>
      </c>
      <c r="B195" t="s">
        <v>537</v>
      </c>
      <c r="C195" s="7">
        <v>34.090000000000003</v>
      </c>
      <c r="D195" s="2">
        <f t="shared" si="44"/>
        <v>32.3855</v>
      </c>
      <c r="E195" s="2">
        <f t="shared" si="42"/>
        <v>32.3855</v>
      </c>
      <c r="F195" s="2">
        <f t="shared" si="42"/>
        <v>39.203499999999998</v>
      </c>
      <c r="G195" s="2">
        <f t="shared" si="42"/>
        <v>32.3855</v>
      </c>
      <c r="H195" s="2">
        <f t="shared" si="42"/>
        <v>39.203499999999998</v>
      </c>
      <c r="I195" s="2">
        <f t="shared" si="42"/>
        <v>32.3855</v>
      </c>
      <c r="J195" s="2">
        <f t="shared" si="42"/>
        <v>32.3855</v>
      </c>
      <c r="K195" s="2">
        <f t="shared" si="42"/>
        <v>34.090000000000003</v>
      </c>
      <c r="L195" s="2">
        <f t="shared" si="42"/>
        <v>34.090000000000003</v>
      </c>
      <c r="M195" s="2">
        <f t="shared" si="42"/>
        <v>34.090000000000003</v>
      </c>
      <c r="N195" s="2">
        <f t="shared" si="42"/>
        <v>34.090000000000003</v>
      </c>
      <c r="O195" s="2">
        <f t="shared" si="43"/>
        <v>34.090000000000003</v>
      </c>
      <c r="P195" s="2">
        <f t="shared" si="43"/>
        <v>34.090000000000003</v>
      </c>
      <c r="Q195" s="2">
        <f t="shared" si="43"/>
        <v>34.090000000000003</v>
      </c>
      <c r="R195" s="2">
        <f t="shared" si="43"/>
        <v>34.090000000000003</v>
      </c>
      <c r="S195" s="2">
        <f t="shared" si="43"/>
        <v>34.090000000000003</v>
      </c>
      <c r="T195" s="2">
        <f t="shared" si="43"/>
        <v>32.3855</v>
      </c>
      <c r="U195" s="2">
        <f t="shared" si="43"/>
        <v>39.203499999999998</v>
      </c>
      <c r="V195" s="2">
        <f t="shared" si="43"/>
        <v>34.090000000000003</v>
      </c>
      <c r="W195" s="2">
        <f t="shared" si="43"/>
        <v>34.090000000000003</v>
      </c>
      <c r="X195" s="2">
        <f t="shared" si="43"/>
        <v>32.3855</v>
      </c>
    </row>
    <row r="196" spans="1:24" x14ac:dyDescent="0.35">
      <c r="A196" s="79" t="str">
        <f>Rates!A196</f>
        <v>Infant Development Program, Licensed Vocational Nurse, Center/Facility-Based, 1:3</v>
      </c>
      <c r="B196" t="s">
        <v>538</v>
      </c>
      <c r="C196" s="7">
        <v>34.090000000000003</v>
      </c>
      <c r="D196" s="2">
        <f t="shared" si="44"/>
        <v>32.3855</v>
      </c>
      <c r="E196" s="2">
        <f t="shared" si="42"/>
        <v>32.3855</v>
      </c>
      <c r="F196" s="2">
        <f t="shared" si="42"/>
        <v>39.203499999999998</v>
      </c>
      <c r="G196" s="2">
        <f t="shared" si="42"/>
        <v>32.3855</v>
      </c>
      <c r="H196" s="2">
        <f t="shared" si="42"/>
        <v>39.203499999999998</v>
      </c>
      <c r="I196" s="2">
        <f t="shared" si="42"/>
        <v>32.3855</v>
      </c>
      <c r="J196" s="2">
        <f t="shared" si="42"/>
        <v>32.3855</v>
      </c>
      <c r="K196" s="2">
        <f t="shared" si="42"/>
        <v>34.090000000000003</v>
      </c>
      <c r="L196" s="2">
        <f t="shared" si="42"/>
        <v>34.090000000000003</v>
      </c>
      <c r="M196" s="2">
        <f t="shared" si="42"/>
        <v>34.090000000000003</v>
      </c>
      <c r="N196" s="2">
        <f t="shared" si="42"/>
        <v>34.090000000000003</v>
      </c>
      <c r="O196" s="2">
        <f t="shared" si="43"/>
        <v>34.090000000000003</v>
      </c>
      <c r="P196" s="2">
        <f t="shared" si="43"/>
        <v>34.090000000000003</v>
      </c>
      <c r="Q196" s="2">
        <f t="shared" si="43"/>
        <v>34.090000000000003</v>
      </c>
      <c r="R196" s="2">
        <f t="shared" si="43"/>
        <v>34.090000000000003</v>
      </c>
      <c r="S196" s="2">
        <f t="shared" si="43"/>
        <v>34.090000000000003</v>
      </c>
      <c r="T196" s="2">
        <f t="shared" si="43"/>
        <v>32.3855</v>
      </c>
      <c r="U196" s="2">
        <f t="shared" si="43"/>
        <v>39.203499999999998</v>
      </c>
      <c r="V196" s="2">
        <f t="shared" si="43"/>
        <v>34.090000000000003</v>
      </c>
      <c r="W196" s="2">
        <f t="shared" si="43"/>
        <v>34.090000000000003</v>
      </c>
      <c r="X196" s="2">
        <f t="shared" si="43"/>
        <v>32.3855</v>
      </c>
    </row>
    <row r="197" spans="1:24" x14ac:dyDescent="0.35">
      <c r="A197" s="79" t="str">
        <f>Rates!A197</f>
        <v>Infant Development Program, Registered Dietitian, Center/Facility-Based, 1:1</v>
      </c>
      <c r="B197" t="s">
        <v>539</v>
      </c>
      <c r="C197" s="7">
        <v>44.9</v>
      </c>
      <c r="D197" s="2">
        <f t="shared" si="44"/>
        <v>42.654999999999994</v>
      </c>
      <c r="E197" s="2">
        <f t="shared" si="42"/>
        <v>42.654999999999994</v>
      </c>
      <c r="F197" s="2">
        <f t="shared" si="42"/>
        <v>51.634999999999991</v>
      </c>
      <c r="G197" s="2">
        <f t="shared" si="42"/>
        <v>42.654999999999994</v>
      </c>
      <c r="H197" s="2">
        <f t="shared" si="42"/>
        <v>51.634999999999991</v>
      </c>
      <c r="I197" s="2">
        <f t="shared" si="42"/>
        <v>42.654999999999994</v>
      </c>
      <c r="J197" s="2">
        <f t="shared" si="42"/>
        <v>42.654999999999994</v>
      </c>
      <c r="K197" s="2">
        <f t="shared" si="42"/>
        <v>44.9</v>
      </c>
      <c r="L197" s="2">
        <f t="shared" si="42"/>
        <v>44.9</v>
      </c>
      <c r="M197" s="2">
        <f t="shared" si="42"/>
        <v>44.9</v>
      </c>
      <c r="N197" s="2">
        <f t="shared" si="42"/>
        <v>44.9</v>
      </c>
      <c r="O197" s="2">
        <f t="shared" si="43"/>
        <v>44.9</v>
      </c>
      <c r="P197" s="2">
        <f t="shared" si="43"/>
        <v>44.9</v>
      </c>
      <c r="Q197" s="2">
        <f t="shared" si="43"/>
        <v>44.9</v>
      </c>
      <c r="R197" s="2">
        <f t="shared" si="43"/>
        <v>44.9</v>
      </c>
      <c r="S197" s="2">
        <f t="shared" si="43"/>
        <v>44.9</v>
      </c>
      <c r="T197" s="2">
        <f t="shared" si="43"/>
        <v>42.654999999999994</v>
      </c>
      <c r="U197" s="2">
        <f t="shared" si="43"/>
        <v>51.634999999999991</v>
      </c>
      <c r="V197" s="2">
        <f t="shared" si="43"/>
        <v>44.9</v>
      </c>
      <c r="W197" s="2">
        <f t="shared" si="43"/>
        <v>44.9</v>
      </c>
      <c r="X197" s="2">
        <f t="shared" si="43"/>
        <v>42.654999999999994</v>
      </c>
    </row>
    <row r="198" spans="1:24" x14ac:dyDescent="0.35">
      <c r="A198" s="79" t="str">
        <f>Rates!A198</f>
        <v>Infant Development Program, Registered Dietitian, Center/Facility-Based, 1:2</v>
      </c>
      <c r="B198" t="s">
        <v>540</v>
      </c>
      <c r="C198" s="7">
        <v>44.9</v>
      </c>
      <c r="D198" s="2">
        <f t="shared" si="44"/>
        <v>42.654999999999994</v>
      </c>
      <c r="E198" s="2">
        <f t="shared" si="42"/>
        <v>42.654999999999994</v>
      </c>
      <c r="F198" s="2">
        <f t="shared" si="42"/>
        <v>51.634999999999991</v>
      </c>
      <c r="G198" s="2">
        <f t="shared" si="42"/>
        <v>42.654999999999994</v>
      </c>
      <c r="H198" s="2">
        <f t="shared" si="42"/>
        <v>51.634999999999991</v>
      </c>
      <c r="I198" s="2">
        <f t="shared" si="42"/>
        <v>42.654999999999994</v>
      </c>
      <c r="J198" s="2">
        <f t="shared" si="42"/>
        <v>42.654999999999994</v>
      </c>
      <c r="K198" s="2">
        <f t="shared" si="42"/>
        <v>44.9</v>
      </c>
      <c r="L198" s="2">
        <f t="shared" si="42"/>
        <v>44.9</v>
      </c>
      <c r="M198" s="2">
        <f t="shared" si="42"/>
        <v>44.9</v>
      </c>
      <c r="N198" s="2">
        <f t="shared" si="42"/>
        <v>44.9</v>
      </c>
      <c r="O198" s="2">
        <f t="shared" si="43"/>
        <v>44.9</v>
      </c>
      <c r="P198" s="2">
        <f t="shared" si="43"/>
        <v>44.9</v>
      </c>
      <c r="Q198" s="2">
        <f t="shared" si="43"/>
        <v>44.9</v>
      </c>
      <c r="R198" s="2">
        <f t="shared" si="43"/>
        <v>44.9</v>
      </c>
      <c r="S198" s="2">
        <f t="shared" si="43"/>
        <v>44.9</v>
      </c>
      <c r="T198" s="2">
        <f t="shared" si="43"/>
        <v>42.654999999999994</v>
      </c>
      <c r="U198" s="2">
        <f t="shared" si="43"/>
        <v>51.634999999999991</v>
      </c>
      <c r="V198" s="2">
        <f t="shared" si="43"/>
        <v>44.9</v>
      </c>
      <c r="W198" s="2">
        <f t="shared" si="43"/>
        <v>44.9</v>
      </c>
      <c r="X198" s="2">
        <f t="shared" si="43"/>
        <v>42.654999999999994</v>
      </c>
    </row>
    <row r="199" spans="1:24" x14ac:dyDescent="0.35">
      <c r="A199" s="79" t="str">
        <f>Rates!A199</f>
        <v>Infant Development Program, Registered Dietitian, Center/Facility-Based, 1:3</v>
      </c>
      <c r="B199" t="s">
        <v>541</v>
      </c>
      <c r="C199" s="7">
        <v>44.9</v>
      </c>
      <c r="D199" s="2">
        <f t="shared" si="44"/>
        <v>42.654999999999994</v>
      </c>
      <c r="E199" s="2">
        <f t="shared" si="42"/>
        <v>42.654999999999994</v>
      </c>
      <c r="F199" s="2">
        <f t="shared" si="42"/>
        <v>51.634999999999991</v>
      </c>
      <c r="G199" s="2">
        <f t="shared" si="42"/>
        <v>42.654999999999994</v>
      </c>
      <c r="H199" s="2">
        <f t="shared" si="42"/>
        <v>51.634999999999991</v>
      </c>
      <c r="I199" s="2">
        <f t="shared" si="42"/>
        <v>42.654999999999994</v>
      </c>
      <c r="J199" s="2">
        <f t="shared" si="42"/>
        <v>42.654999999999994</v>
      </c>
      <c r="K199" s="2">
        <f t="shared" si="42"/>
        <v>44.9</v>
      </c>
      <c r="L199" s="2">
        <f t="shared" si="42"/>
        <v>44.9</v>
      </c>
      <c r="M199" s="2">
        <f t="shared" si="42"/>
        <v>44.9</v>
      </c>
      <c r="N199" s="2">
        <f t="shared" si="42"/>
        <v>44.9</v>
      </c>
      <c r="O199" s="2">
        <f t="shared" si="43"/>
        <v>44.9</v>
      </c>
      <c r="P199" s="2">
        <f t="shared" si="43"/>
        <v>44.9</v>
      </c>
      <c r="Q199" s="2">
        <f t="shared" si="43"/>
        <v>44.9</v>
      </c>
      <c r="R199" s="2">
        <f t="shared" si="43"/>
        <v>44.9</v>
      </c>
      <c r="S199" s="2">
        <f t="shared" si="43"/>
        <v>44.9</v>
      </c>
      <c r="T199" s="2">
        <f t="shared" si="43"/>
        <v>42.654999999999994</v>
      </c>
      <c r="U199" s="2">
        <f t="shared" si="43"/>
        <v>51.634999999999991</v>
      </c>
      <c r="V199" s="2">
        <f t="shared" si="43"/>
        <v>44.9</v>
      </c>
      <c r="W199" s="2">
        <f t="shared" si="43"/>
        <v>44.9</v>
      </c>
      <c r="X199" s="2">
        <f t="shared" si="43"/>
        <v>42.654999999999994</v>
      </c>
    </row>
    <row r="200" spans="1:24" x14ac:dyDescent="0.35">
      <c r="A200" s="79" t="str">
        <f>Rates!A200</f>
        <v>Infant Development Program, Social Worker, Center/Facility-Based, 1:1</v>
      </c>
      <c r="B200" t="s">
        <v>542</v>
      </c>
      <c r="C200" s="7">
        <v>39.35</v>
      </c>
      <c r="D200" s="2">
        <f t="shared" si="44"/>
        <v>37.3825</v>
      </c>
      <c r="E200" s="2">
        <f t="shared" si="42"/>
        <v>37.3825</v>
      </c>
      <c r="F200" s="2">
        <f t="shared" si="42"/>
        <v>45.252499999999998</v>
      </c>
      <c r="G200" s="2">
        <f t="shared" si="42"/>
        <v>37.3825</v>
      </c>
      <c r="H200" s="2">
        <f t="shared" si="42"/>
        <v>45.252499999999998</v>
      </c>
      <c r="I200" s="2">
        <f t="shared" si="42"/>
        <v>37.3825</v>
      </c>
      <c r="J200" s="2">
        <f t="shared" si="42"/>
        <v>37.3825</v>
      </c>
      <c r="K200" s="2">
        <f t="shared" si="42"/>
        <v>39.35</v>
      </c>
      <c r="L200" s="2">
        <f t="shared" si="42"/>
        <v>39.35</v>
      </c>
      <c r="M200" s="2">
        <f t="shared" si="42"/>
        <v>39.35</v>
      </c>
      <c r="N200" s="2">
        <f t="shared" si="42"/>
        <v>39.35</v>
      </c>
      <c r="O200" s="2">
        <f t="shared" si="43"/>
        <v>39.35</v>
      </c>
      <c r="P200" s="2">
        <f t="shared" si="43"/>
        <v>39.35</v>
      </c>
      <c r="Q200" s="2">
        <f t="shared" si="43"/>
        <v>39.35</v>
      </c>
      <c r="R200" s="2">
        <f t="shared" si="43"/>
        <v>39.35</v>
      </c>
      <c r="S200" s="2">
        <f t="shared" si="43"/>
        <v>39.35</v>
      </c>
      <c r="T200" s="2">
        <f t="shared" si="43"/>
        <v>37.3825</v>
      </c>
      <c r="U200" s="2">
        <f t="shared" si="43"/>
        <v>45.252499999999998</v>
      </c>
      <c r="V200" s="2">
        <f t="shared" si="43"/>
        <v>39.35</v>
      </c>
      <c r="W200" s="2">
        <f t="shared" si="43"/>
        <v>39.35</v>
      </c>
      <c r="X200" s="2">
        <f t="shared" si="43"/>
        <v>37.3825</v>
      </c>
    </row>
    <row r="201" spans="1:24" x14ac:dyDescent="0.35">
      <c r="A201" s="79" t="str">
        <f>Rates!A201</f>
        <v>Infant Development Program, Social Worker, Center/Facility-Based, 1:2</v>
      </c>
      <c r="B201" t="s">
        <v>543</v>
      </c>
      <c r="C201" s="7">
        <v>39.35</v>
      </c>
      <c r="D201" s="2">
        <f t="shared" si="44"/>
        <v>37.3825</v>
      </c>
      <c r="E201" s="2">
        <f t="shared" si="42"/>
        <v>37.3825</v>
      </c>
      <c r="F201" s="2">
        <f t="shared" si="42"/>
        <v>45.252499999999998</v>
      </c>
      <c r="G201" s="2">
        <f t="shared" si="42"/>
        <v>37.3825</v>
      </c>
      <c r="H201" s="2">
        <f t="shared" si="42"/>
        <v>45.252499999999998</v>
      </c>
      <c r="I201" s="2">
        <f t="shared" si="42"/>
        <v>37.3825</v>
      </c>
      <c r="J201" s="2">
        <f t="shared" si="42"/>
        <v>37.3825</v>
      </c>
      <c r="K201" s="2">
        <f t="shared" si="42"/>
        <v>39.35</v>
      </c>
      <c r="L201" s="2">
        <f t="shared" si="42"/>
        <v>39.35</v>
      </c>
      <c r="M201" s="2">
        <f t="shared" si="42"/>
        <v>39.35</v>
      </c>
      <c r="N201" s="2">
        <f t="shared" si="42"/>
        <v>39.35</v>
      </c>
      <c r="O201" s="2">
        <f t="shared" si="43"/>
        <v>39.35</v>
      </c>
      <c r="P201" s="2">
        <f t="shared" si="43"/>
        <v>39.35</v>
      </c>
      <c r="Q201" s="2">
        <f t="shared" si="43"/>
        <v>39.35</v>
      </c>
      <c r="R201" s="2">
        <f t="shared" si="43"/>
        <v>39.35</v>
      </c>
      <c r="S201" s="2">
        <f t="shared" si="43"/>
        <v>39.35</v>
      </c>
      <c r="T201" s="2">
        <f t="shared" si="43"/>
        <v>37.3825</v>
      </c>
      <c r="U201" s="2">
        <f t="shared" si="43"/>
        <v>45.252499999999998</v>
      </c>
      <c r="V201" s="2">
        <f t="shared" si="43"/>
        <v>39.35</v>
      </c>
      <c r="W201" s="2">
        <f t="shared" si="43"/>
        <v>39.35</v>
      </c>
      <c r="X201" s="2">
        <f t="shared" si="43"/>
        <v>37.3825</v>
      </c>
    </row>
    <row r="202" spans="1:24" x14ac:dyDescent="0.35">
      <c r="A202" s="79" t="str">
        <f>Rates!A202</f>
        <v>Infant Development Program, Social Worker, Center/Facility-Based, 1:3</v>
      </c>
      <c r="B202" t="s">
        <v>544</v>
      </c>
      <c r="C202" s="7">
        <v>39.35</v>
      </c>
      <c r="D202" s="2">
        <f t="shared" si="44"/>
        <v>37.3825</v>
      </c>
      <c r="E202" s="2">
        <f t="shared" si="42"/>
        <v>37.3825</v>
      </c>
      <c r="F202" s="2">
        <f t="shared" si="42"/>
        <v>45.252499999999998</v>
      </c>
      <c r="G202" s="2">
        <f t="shared" si="42"/>
        <v>37.3825</v>
      </c>
      <c r="H202" s="2">
        <f t="shared" si="42"/>
        <v>45.252499999999998</v>
      </c>
      <c r="I202" s="2">
        <f t="shared" si="42"/>
        <v>37.3825</v>
      </c>
      <c r="J202" s="2">
        <f t="shared" si="42"/>
        <v>37.3825</v>
      </c>
      <c r="K202" s="2">
        <f t="shared" si="42"/>
        <v>39.35</v>
      </c>
      <c r="L202" s="2">
        <f t="shared" si="42"/>
        <v>39.35</v>
      </c>
      <c r="M202" s="2">
        <f t="shared" si="42"/>
        <v>39.35</v>
      </c>
      <c r="N202" s="2">
        <f t="shared" si="42"/>
        <v>39.35</v>
      </c>
      <c r="O202" s="2">
        <f t="shared" si="43"/>
        <v>39.35</v>
      </c>
      <c r="P202" s="2">
        <f t="shared" si="43"/>
        <v>39.35</v>
      </c>
      <c r="Q202" s="2">
        <f t="shared" si="43"/>
        <v>39.35</v>
      </c>
      <c r="R202" s="2">
        <f t="shared" si="43"/>
        <v>39.35</v>
      </c>
      <c r="S202" s="2">
        <f t="shared" si="43"/>
        <v>39.35</v>
      </c>
      <c r="T202" s="2">
        <f t="shared" si="43"/>
        <v>37.3825</v>
      </c>
      <c r="U202" s="2">
        <f t="shared" si="43"/>
        <v>45.252499999999998</v>
      </c>
      <c r="V202" s="2">
        <f t="shared" si="43"/>
        <v>39.35</v>
      </c>
      <c r="W202" s="2">
        <f t="shared" si="43"/>
        <v>39.35</v>
      </c>
      <c r="X202" s="2">
        <f t="shared" si="43"/>
        <v>37.3825</v>
      </c>
    </row>
    <row r="203" spans="1:24" x14ac:dyDescent="0.35">
      <c r="A203" s="79" t="str">
        <f>Rates!A203</f>
        <v>Infant Development Program, Psychologist, Center/Facility-Based, 1:1</v>
      </c>
      <c r="B203" t="s">
        <v>545</v>
      </c>
      <c r="C203" s="7">
        <v>58.7</v>
      </c>
      <c r="D203" s="2">
        <f t="shared" si="44"/>
        <v>55.765000000000001</v>
      </c>
      <c r="E203" s="2">
        <f t="shared" si="42"/>
        <v>55.765000000000001</v>
      </c>
      <c r="F203" s="2">
        <f t="shared" si="42"/>
        <v>67.504999999999995</v>
      </c>
      <c r="G203" s="2">
        <f t="shared" si="42"/>
        <v>55.765000000000001</v>
      </c>
      <c r="H203" s="2">
        <f t="shared" si="42"/>
        <v>67.504999999999995</v>
      </c>
      <c r="I203" s="2">
        <f t="shared" si="42"/>
        <v>55.765000000000001</v>
      </c>
      <c r="J203" s="2">
        <f t="shared" si="42"/>
        <v>55.765000000000001</v>
      </c>
      <c r="K203" s="2">
        <f t="shared" si="42"/>
        <v>58.7</v>
      </c>
      <c r="L203" s="2">
        <f t="shared" si="42"/>
        <v>58.7</v>
      </c>
      <c r="M203" s="2">
        <f t="shared" si="42"/>
        <v>58.7</v>
      </c>
      <c r="N203" s="2">
        <f t="shared" si="42"/>
        <v>58.7</v>
      </c>
      <c r="O203" s="2">
        <f t="shared" si="43"/>
        <v>58.7</v>
      </c>
      <c r="P203" s="2">
        <f t="shared" si="43"/>
        <v>58.7</v>
      </c>
      <c r="Q203" s="2">
        <f t="shared" si="43"/>
        <v>58.7</v>
      </c>
      <c r="R203" s="2">
        <f t="shared" si="43"/>
        <v>58.7</v>
      </c>
      <c r="S203" s="2">
        <f t="shared" si="43"/>
        <v>58.7</v>
      </c>
      <c r="T203" s="2">
        <f t="shared" si="43"/>
        <v>55.765000000000001</v>
      </c>
      <c r="U203" s="2">
        <f t="shared" si="43"/>
        <v>67.504999999999995</v>
      </c>
      <c r="V203" s="2">
        <f t="shared" si="43"/>
        <v>58.7</v>
      </c>
      <c r="W203" s="2">
        <f t="shared" si="43"/>
        <v>58.7</v>
      </c>
      <c r="X203" s="2">
        <f t="shared" si="43"/>
        <v>55.765000000000001</v>
      </c>
    </row>
    <row r="204" spans="1:24" x14ac:dyDescent="0.35">
      <c r="A204" s="79" t="str">
        <f>Rates!A204</f>
        <v>Infant Development Program, Psychologist, Center/Facility-Based, 1:2</v>
      </c>
      <c r="B204" t="s">
        <v>546</v>
      </c>
      <c r="C204" s="7">
        <v>58.7</v>
      </c>
      <c r="D204" s="2">
        <f t="shared" si="44"/>
        <v>55.765000000000001</v>
      </c>
      <c r="E204" s="2">
        <f t="shared" si="42"/>
        <v>55.765000000000001</v>
      </c>
      <c r="F204" s="2">
        <f t="shared" si="42"/>
        <v>67.504999999999995</v>
      </c>
      <c r="G204" s="2">
        <f t="shared" si="42"/>
        <v>55.765000000000001</v>
      </c>
      <c r="H204" s="2">
        <f t="shared" si="42"/>
        <v>67.504999999999995</v>
      </c>
      <c r="I204" s="2">
        <f t="shared" si="42"/>
        <v>55.765000000000001</v>
      </c>
      <c r="J204" s="2">
        <f t="shared" si="42"/>
        <v>55.765000000000001</v>
      </c>
      <c r="K204" s="2">
        <f t="shared" si="42"/>
        <v>58.7</v>
      </c>
      <c r="L204" s="2">
        <f t="shared" si="42"/>
        <v>58.7</v>
      </c>
      <c r="M204" s="2">
        <f t="shared" si="42"/>
        <v>58.7</v>
      </c>
      <c r="N204" s="2">
        <f t="shared" si="42"/>
        <v>58.7</v>
      </c>
      <c r="O204" s="2">
        <f t="shared" si="43"/>
        <v>58.7</v>
      </c>
      <c r="P204" s="2">
        <f t="shared" si="43"/>
        <v>58.7</v>
      </c>
      <c r="Q204" s="2">
        <f t="shared" si="43"/>
        <v>58.7</v>
      </c>
      <c r="R204" s="2">
        <f t="shared" si="43"/>
        <v>58.7</v>
      </c>
      <c r="S204" s="2">
        <f t="shared" si="43"/>
        <v>58.7</v>
      </c>
      <c r="T204" s="2">
        <f t="shared" si="43"/>
        <v>55.765000000000001</v>
      </c>
      <c r="U204" s="2">
        <f t="shared" si="43"/>
        <v>67.504999999999995</v>
      </c>
      <c r="V204" s="2">
        <f t="shared" si="43"/>
        <v>58.7</v>
      </c>
      <c r="W204" s="2">
        <f t="shared" si="43"/>
        <v>58.7</v>
      </c>
      <c r="X204" s="2">
        <f t="shared" si="43"/>
        <v>55.765000000000001</v>
      </c>
    </row>
    <row r="205" spans="1:24" x14ac:dyDescent="0.35">
      <c r="A205" s="79" t="str">
        <f>Rates!A205</f>
        <v>Infant Development Program, Psychologist, Center/Facility-Based, 1:3</v>
      </c>
      <c r="B205" t="s">
        <v>547</v>
      </c>
      <c r="C205" s="7">
        <v>58.7</v>
      </c>
      <c r="D205" s="2">
        <f t="shared" si="44"/>
        <v>55.765000000000001</v>
      </c>
      <c r="E205" s="2">
        <f t="shared" si="42"/>
        <v>55.765000000000001</v>
      </c>
      <c r="F205" s="2">
        <f t="shared" si="42"/>
        <v>67.504999999999995</v>
      </c>
      <c r="G205" s="2">
        <f t="shared" si="42"/>
        <v>55.765000000000001</v>
      </c>
      <c r="H205" s="2">
        <f t="shared" si="42"/>
        <v>67.504999999999995</v>
      </c>
      <c r="I205" s="2">
        <f t="shared" si="42"/>
        <v>55.765000000000001</v>
      </c>
      <c r="J205" s="2">
        <f t="shared" si="42"/>
        <v>55.765000000000001</v>
      </c>
      <c r="K205" s="2">
        <f t="shared" si="42"/>
        <v>58.7</v>
      </c>
      <c r="L205" s="2">
        <f t="shared" si="42"/>
        <v>58.7</v>
      </c>
      <c r="M205" s="2">
        <f t="shared" si="42"/>
        <v>58.7</v>
      </c>
      <c r="N205" s="2">
        <f t="shared" si="42"/>
        <v>58.7</v>
      </c>
      <c r="O205" s="2">
        <f t="shared" si="43"/>
        <v>58.7</v>
      </c>
      <c r="P205" s="2">
        <f t="shared" si="43"/>
        <v>58.7</v>
      </c>
      <c r="Q205" s="2">
        <f t="shared" si="43"/>
        <v>58.7</v>
      </c>
      <c r="R205" s="2">
        <f t="shared" si="43"/>
        <v>58.7</v>
      </c>
      <c r="S205" s="2">
        <f t="shared" si="43"/>
        <v>58.7</v>
      </c>
      <c r="T205" s="2">
        <f t="shared" si="43"/>
        <v>55.765000000000001</v>
      </c>
      <c r="U205" s="2">
        <f t="shared" si="43"/>
        <v>67.504999999999995</v>
      </c>
      <c r="V205" s="2">
        <f t="shared" si="43"/>
        <v>58.7</v>
      </c>
      <c r="W205" s="2">
        <f t="shared" si="43"/>
        <v>58.7</v>
      </c>
      <c r="X205" s="2">
        <f t="shared" si="43"/>
        <v>55.765000000000001</v>
      </c>
    </row>
    <row r="206" spans="1:24" x14ac:dyDescent="0.35">
      <c r="A206" s="79" t="str">
        <f>Rates!A206</f>
        <v>Infant Development Specialist, 1:1</v>
      </c>
      <c r="C206" s="7">
        <v>35.65</v>
      </c>
      <c r="D206" s="2">
        <f t="shared" si="44"/>
        <v>33.8675</v>
      </c>
      <c r="E206" s="2">
        <f t="shared" si="42"/>
        <v>33.8675</v>
      </c>
      <c r="F206" s="2">
        <f t="shared" si="42"/>
        <v>40.997499999999995</v>
      </c>
      <c r="G206" s="2">
        <f t="shared" si="42"/>
        <v>33.8675</v>
      </c>
      <c r="H206" s="2">
        <f t="shared" si="42"/>
        <v>40.997499999999995</v>
      </c>
      <c r="I206" s="2">
        <f t="shared" si="42"/>
        <v>33.8675</v>
      </c>
      <c r="J206" s="2">
        <f t="shared" si="42"/>
        <v>33.8675</v>
      </c>
      <c r="K206" s="2">
        <f t="shared" si="42"/>
        <v>35.65</v>
      </c>
      <c r="L206" s="2">
        <f t="shared" si="42"/>
        <v>35.65</v>
      </c>
      <c r="M206" s="2">
        <f t="shared" si="42"/>
        <v>35.65</v>
      </c>
      <c r="N206" s="2">
        <f t="shared" si="42"/>
        <v>35.65</v>
      </c>
      <c r="O206" s="2">
        <f t="shared" si="43"/>
        <v>35.65</v>
      </c>
      <c r="P206" s="2">
        <f t="shared" si="43"/>
        <v>35.65</v>
      </c>
      <c r="Q206" s="2">
        <f t="shared" si="43"/>
        <v>35.65</v>
      </c>
      <c r="R206" s="2">
        <f t="shared" si="43"/>
        <v>35.65</v>
      </c>
      <c r="S206" s="2">
        <f t="shared" si="43"/>
        <v>35.65</v>
      </c>
      <c r="T206" s="2">
        <f t="shared" si="43"/>
        <v>33.8675</v>
      </c>
      <c r="U206" s="2">
        <f t="shared" si="43"/>
        <v>40.997499999999995</v>
      </c>
      <c r="V206" s="2">
        <f t="shared" si="43"/>
        <v>35.65</v>
      </c>
      <c r="W206" s="2">
        <f t="shared" si="43"/>
        <v>35.65</v>
      </c>
      <c r="X206" s="2">
        <f t="shared" si="43"/>
        <v>33.8675</v>
      </c>
    </row>
    <row r="207" spans="1:24" x14ac:dyDescent="0.35">
      <c r="A207" s="79" t="str">
        <f>Rates!A207</f>
        <v>Respite Service - Family Member</v>
      </c>
      <c r="C207" s="7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35">
      <c r="A208" s="79" t="str">
        <f>Rates!A208</f>
        <v>In-Home Respite Worker</v>
      </c>
      <c r="C208" s="7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35">
      <c r="A209" s="79" t="str">
        <f>Rates!A209</f>
        <v>Self-Directed Support Services</v>
      </c>
      <c r="B209" t="s">
        <v>635</v>
      </c>
      <c r="C209" s="2">
        <v>22.37</v>
      </c>
      <c r="D209" s="2">
        <f>$C209*D$218</f>
        <v>21.2515</v>
      </c>
      <c r="E209" s="2">
        <f t="shared" ref="E209:T214" si="45">$C209*E$218</f>
        <v>21.2515</v>
      </c>
      <c r="F209" s="2">
        <f t="shared" si="45"/>
        <v>25.7255</v>
      </c>
      <c r="G209" s="2">
        <f t="shared" si="45"/>
        <v>21.2515</v>
      </c>
      <c r="H209" s="2">
        <f t="shared" si="45"/>
        <v>25.7255</v>
      </c>
      <c r="I209" s="2">
        <f t="shared" si="45"/>
        <v>21.2515</v>
      </c>
      <c r="J209" s="2">
        <f t="shared" si="45"/>
        <v>21.2515</v>
      </c>
      <c r="K209" s="2">
        <f t="shared" si="45"/>
        <v>22.37</v>
      </c>
      <c r="L209" s="2">
        <f t="shared" si="45"/>
        <v>22.37</v>
      </c>
      <c r="M209" s="2">
        <f t="shared" si="45"/>
        <v>22.37</v>
      </c>
      <c r="N209" s="2">
        <f t="shared" si="45"/>
        <v>22.37</v>
      </c>
      <c r="O209" s="2">
        <f t="shared" si="45"/>
        <v>22.37</v>
      </c>
      <c r="P209" s="2">
        <f t="shared" si="45"/>
        <v>22.37</v>
      </c>
      <c r="Q209" s="2">
        <f t="shared" si="45"/>
        <v>22.37</v>
      </c>
      <c r="R209" s="2">
        <f t="shared" si="45"/>
        <v>22.37</v>
      </c>
      <c r="S209" s="2">
        <f t="shared" si="45"/>
        <v>22.37</v>
      </c>
      <c r="T209" s="2">
        <f t="shared" si="45"/>
        <v>21.2515</v>
      </c>
      <c r="U209" s="2">
        <f t="shared" ref="U209:X214" si="46">$C209*U$218</f>
        <v>25.7255</v>
      </c>
      <c r="V209" s="2">
        <f t="shared" si="46"/>
        <v>22.37</v>
      </c>
      <c r="W209" s="2">
        <f t="shared" si="46"/>
        <v>22.37</v>
      </c>
      <c r="X209" s="2">
        <f t="shared" si="46"/>
        <v>21.2515</v>
      </c>
    </row>
    <row r="210" spans="1:24" x14ac:dyDescent="0.35">
      <c r="A210" s="79" t="str">
        <f>Rates!A210</f>
        <v>ASL Training and Support</v>
      </c>
      <c r="B210" t="s">
        <v>636</v>
      </c>
      <c r="C210" s="7">
        <v>34.119999999999997</v>
      </c>
      <c r="D210" s="2">
        <f t="shared" ref="D210:D214" si="47">$C210*D$218</f>
        <v>32.413999999999994</v>
      </c>
      <c r="E210" s="2">
        <f t="shared" si="45"/>
        <v>32.413999999999994</v>
      </c>
      <c r="F210" s="2">
        <f t="shared" si="45"/>
        <v>39.237999999999992</v>
      </c>
      <c r="G210" s="2">
        <f t="shared" si="45"/>
        <v>32.413999999999994</v>
      </c>
      <c r="H210" s="2">
        <f t="shared" si="45"/>
        <v>39.237999999999992</v>
      </c>
      <c r="I210" s="2">
        <f t="shared" si="45"/>
        <v>32.413999999999994</v>
      </c>
      <c r="J210" s="2">
        <f t="shared" si="45"/>
        <v>32.413999999999994</v>
      </c>
      <c r="K210" s="2">
        <f t="shared" si="45"/>
        <v>34.119999999999997</v>
      </c>
      <c r="L210" s="2">
        <f t="shared" si="45"/>
        <v>34.119999999999997</v>
      </c>
      <c r="M210" s="2">
        <f t="shared" si="45"/>
        <v>34.119999999999997</v>
      </c>
      <c r="N210" s="2">
        <f t="shared" si="45"/>
        <v>34.119999999999997</v>
      </c>
      <c r="O210" s="2">
        <f t="shared" si="45"/>
        <v>34.119999999999997</v>
      </c>
      <c r="P210" s="2">
        <f t="shared" si="45"/>
        <v>34.119999999999997</v>
      </c>
      <c r="Q210" s="2">
        <f t="shared" si="45"/>
        <v>34.119999999999997</v>
      </c>
      <c r="R210" s="2">
        <f t="shared" si="45"/>
        <v>34.119999999999997</v>
      </c>
      <c r="S210" s="2">
        <f t="shared" si="45"/>
        <v>34.119999999999997</v>
      </c>
      <c r="T210" s="2">
        <f t="shared" si="45"/>
        <v>32.413999999999994</v>
      </c>
      <c r="U210" s="2">
        <f t="shared" si="46"/>
        <v>39.237999999999992</v>
      </c>
      <c r="V210" s="2">
        <f t="shared" si="46"/>
        <v>34.119999999999997</v>
      </c>
      <c r="W210" s="2">
        <f t="shared" si="46"/>
        <v>34.119999999999997</v>
      </c>
      <c r="X210" s="2">
        <f t="shared" si="46"/>
        <v>32.413999999999994</v>
      </c>
    </row>
    <row r="211" spans="1:24" x14ac:dyDescent="0.35">
      <c r="A211" s="79" t="str">
        <f>Rates!A211</f>
        <v>Coordinated Career Pathways - Career Pathway Navigator</v>
      </c>
      <c r="B211" t="s">
        <v>637</v>
      </c>
      <c r="C211" s="7">
        <v>42.54</v>
      </c>
      <c r="D211" s="2">
        <f t="shared" si="47"/>
        <v>40.412999999999997</v>
      </c>
      <c r="E211" s="2">
        <f t="shared" si="45"/>
        <v>40.412999999999997</v>
      </c>
      <c r="F211" s="2">
        <f t="shared" si="45"/>
        <v>48.920999999999992</v>
      </c>
      <c r="G211" s="2">
        <f t="shared" si="45"/>
        <v>40.412999999999997</v>
      </c>
      <c r="H211" s="2">
        <f t="shared" si="45"/>
        <v>48.920999999999992</v>
      </c>
      <c r="I211" s="2">
        <f t="shared" si="45"/>
        <v>40.412999999999997</v>
      </c>
      <c r="J211" s="2">
        <f t="shared" si="45"/>
        <v>40.412999999999997</v>
      </c>
      <c r="K211" s="2">
        <f t="shared" si="45"/>
        <v>42.54</v>
      </c>
      <c r="L211" s="2">
        <f t="shared" si="45"/>
        <v>42.54</v>
      </c>
      <c r="M211" s="2">
        <f t="shared" si="45"/>
        <v>42.54</v>
      </c>
      <c r="N211" s="2">
        <f t="shared" si="45"/>
        <v>42.54</v>
      </c>
      <c r="O211" s="2">
        <f t="shared" si="45"/>
        <v>42.54</v>
      </c>
      <c r="P211" s="2">
        <f t="shared" si="45"/>
        <v>42.54</v>
      </c>
      <c r="Q211" s="2">
        <f t="shared" si="45"/>
        <v>42.54</v>
      </c>
      <c r="R211" s="2">
        <f t="shared" si="45"/>
        <v>42.54</v>
      </c>
      <c r="S211" s="2">
        <f t="shared" si="45"/>
        <v>42.54</v>
      </c>
      <c r="T211" s="2">
        <f t="shared" si="45"/>
        <v>40.412999999999997</v>
      </c>
      <c r="U211" s="2">
        <f t="shared" si="46"/>
        <v>48.920999999999992</v>
      </c>
      <c r="V211" s="2">
        <f t="shared" si="46"/>
        <v>42.54</v>
      </c>
      <c r="W211" s="2">
        <f t="shared" si="46"/>
        <v>42.54</v>
      </c>
      <c r="X211" s="2">
        <f t="shared" si="46"/>
        <v>40.412999999999997</v>
      </c>
    </row>
    <row r="212" spans="1:24" x14ac:dyDescent="0.35">
      <c r="A212" s="79" t="str">
        <f>Rates!A212</f>
        <v>Coordinated Career Pathways - Customized Employment</v>
      </c>
      <c r="B212" t="s">
        <v>638</v>
      </c>
      <c r="C212" s="7">
        <v>30.77</v>
      </c>
      <c r="D212" s="2">
        <f t="shared" si="47"/>
        <v>29.231499999999997</v>
      </c>
      <c r="E212" s="2">
        <f t="shared" si="45"/>
        <v>29.231499999999997</v>
      </c>
      <c r="F212" s="2">
        <f t="shared" si="45"/>
        <v>35.385499999999993</v>
      </c>
      <c r="G212" s="2">
        <f t="shared" si="45"/>
        <v>29.231499999999997</v>
      </c>
      <c r="H212" s="2">
        <f t="shared" si="45"/>
        <v>35.385499999999993</v>
      </c>
      <c r="I212" s="2">
        <f t="shared" si="45"/>
        <v>29.231499999999997</v>
      </c>
      <c r="J212" s="2">
        <f t="shared" si="45"/>
        <v>29.231499999999997</v>
      </c>
      <c r="K212" s="2">
        <f t="shared" si="45"/>
        <v>30.77</v>
      </c>
      <c r="L212" s="2">
        <f t="shared" si="45"/>
        <v>30.77</v>
      </c>
      <c r="M212" s="2">
        <f t="shared" si="45"/>
        <v>30.77</v>
      </c>
      <c r="N212" s="2">
        <f t="shared" si="45"/>
        <v>30.77</v>
      </c>
      <c r="O212" s="2">
        <f t="shared" si="45"/>
        <v>30.77</v>
      </c>
      <c r="P212" s="2">
        <f t="shared" si="45"/>
        <v>30.77</v>
      </c>
      <c r="Q212" s="2">
        <f t="shared" si="45"/>
        <v>30.77</v>
      </c>
      <c r="R212" s="2">
        <f t="shared" si="45"/>
        <v>30.77</v>
      </c>
      <c r="S212" s="2">
        <f t="shared" si="45"/>
        <v>30.77</v>
      </c>
      <c r="T212" s="2">
        <f t="shared" si="45"/>
        <v>29.231499999999997</v>
      </c>
      <c r="U212" s="2">
        <f t="shared" si="46"/>
        <v>35.385499999999993</v>
      </c>
      <c r="V212" s="2">
        <f t="shared" si="46"/>
        <v>30.77</v>
      </c>
      <c r="W212" s="2">
        <f t="shared" si="46"/>
        <v>30.77</v>
      </c>
      <c r="X212" s="2">
        <f t="shared" si="46"/>
        <v>29.231499999999997</v>
      </c>
    </row>
    <row r="213" spans="1:24" x14ac:dyDescent="0.35">
      <c r="A213" s="79" t="str">
        <f>Rates!A213</f>
        <v>Tailored Day Services</v>
      </c>
      <c r="B213" t="s">
        <v>272</v>
      </c>
      <c r="C213" s="7">
        <v>18.440000000000001</v>
      </c>
      <c r="D213" s="2">
        <f t="shared" si="47"/>
        <v>17.518000000000001</v>
      </c>
      <c r="E213" s="2">
        <f t="shared" si="45"/>
        <v>17.518000000000001</v>
      </c>
      <c r="F213" s="2">
        <f t="shared" si="45"/>
        <v>21.206</v>
      </c>
      <c r="G213" s="2">
        <f t="shared" si="45"/>
        <v>17.518000000000001</v>
      </c>
      <c r="H213" s="2">
        <f t="shared" si="45"/>
        <v>21.206</v>
      </c>
      <c r="I213" s="2">
        <f t="shared" si="45"/>
        <v>17.518000000000001</v>
      </c>
      <c r="J213" s="2">
        <f t="shared" si="45"/>
        <v>17.518000000000001</v>
      </c>
      <c r="K213" s="2">
        <f t="shared" si="45"/>
        <v>18.440000000000001</v>
      </c>
      <c r="L213" s="2">
        <f t="shared" si="45"/>
        <v>18.440000000000001</v>
      </c>
      <c r="M213" s="2">
        <f t="shared" si="45"/>
        <v>18.440000000000001</v>
      </c>
      <c r="N213" s="2">
        <f t="shared" si="45"/>
        <v>18.440000000000001</v>
      </c>
      <c r="O213" s="2">
        <f t="shared" si="45"/>
        <v>18.440000000000001</v>
      </c>
      <c r="P213" s="2">
        <f t="shared" si="45"/>
        <v>18.440000000000001</v>
      </c>
      <c r="Q213" s="2">
        <f t="shared" si="45"/>
        <v>18.440000000000001</v>
      </c>
      <c r="R213" s="2">
        <f t="shared" si="45"/>
        <v>18.440000000000001</v>
      </c>
      <c r="S213" s="2">
        <f t="shared" si="45"/>
        <v>18.440000000000001</v>
      </c>
      <c r="T213" s="2">
        <f t="shared" si="45"/>
        <v>17.518000000000001</v>
      </c>
      <c r="U213" s="2">
        <f t="shared" si="46"/>
        <v>21.206</v>
      </c>
      <c r="V213" s="2">
        <f t="shared" si="46"/>
        <v>18.440000000000001</v>
      </c>
      <c r="W213" s="2">
        <f t="shared" si="46"/>
        <v>18.440000000000001</v>
      </c>
      <c r="X213" s="2">
        <f t="shared" si="46"/>
        <v>17.518000000000001</v>
      </c>
    </row>
    <row r="214" spans="1:24" x14ac:dyDescent="0.35">
      <c r="A214" s="79" t="str">
        <f>Rates!A214</f>
        <v>Coordinated Family Supports</v>
      </c>
      <c r="B214" t="s">
        <v>639</v>
      </c>
      <c r="C214" s="7">
        <v>24.35</v>
      </c>
      <c r="D214" s="2">
        <f t="shared" si="47"/>
        <v>23.1325</v>
      </c>
      <c r="E214" s="2">
        <f t="shared" si="45"/>
        <v>23.1325</v>
      </c>
      <c r="F214" s="2">
        <f t="shared" si="45"/>
        <v>28.002499999999998</v>
      </c>
      <c r="G214" s="2">
        <f t="shared" si="45"/>
        <v>23.1325</v>
      </c>
      <c r="H214" s="2">
        <f t="shared" si="45"/>
        <v>28.002499999999998</v>
      </c>
      <c r="I214" s="2">
        <f t="shared" si="45"/>
        <v>23.1325</v>
      </c>
      <c r="J214" s="2">
        <f t="shared" si="45"/>
        <v>23.1325</v>
      </c>
      <c r="K214" s="2">
        <f t="shared" si="45"/>
        <v>24.35</v>
      </c>
      <c r="L214" s="2">
        <f t="shared" si="45"/>
        <v>24.35</v>
      </c>
      <c r="M214" s="2">
        <f t="shared" si="45"/>
        <v>24.35</v>
      </c>
      <c r="N214" s="2">
        <f t="shared" si="45"/>
        <v>24.35</v>
      </c>
      <c r="O214" s="2">
        <f t="shared" si="45"/>
        <v>24.35</v>
      </c>
      <c r="P214" s="2">
        <f t="shared" si="45"/>
        <v>24.35</v>
      </c>
      <c r="Q214" s="2">
        <f t="shared" si="45"/>
        <v>24.35</v>
      </c>
      <c r="R214" s="2">
        <f t="shared" si="45"/>
        <v>24.35</v>
      </c>
      <c r="S214" s="2">
        <f t="shared" si="45"/>
        <v>24.35</v>
      </c>
      <c r="T214" s="2">
        <f t="shared" si="45"/>
        <v>23.1325</v>
      </c>
      <c r="U214" s="2">
        <f t="shared" si="46"/>
        <v>28.002499999999998</v>
      </c>
      <c r="V214" s="2">
        <f t="shared" si="46"/>
        <v>24.35</v>
      </c>
      <c r="W214" s="2">
        <f t="shared" si="46"/>
        <v>24.35</v>
      </c>
      <c r="X214" s="2">
        <f t="shared" si="46"/>
        <v>23.1325</v>
      </c>
    </row>
    <row r="215" spans="1:24" x14ac:dyDescent="0.35">
      <c r="C215" s="1" t="s">
        <v>631</v>
      </c>
      <c r="D215" t="s">
        <v>300</v>
      </c>
      <c r="E215" t="s">
        <v>300</v>
      </c>
      <c r="F215" t="s">
        <v>301</v>
      </c>
      <c r="G215" t="s">
        <v>300</v>
      </c>
      <c r="H215" t="s">
        <v>301</v>
      </c>
      <c r="I215" t="s">
        <v>300</v>
      </c>
      <c r="J215" t="s">
        <v>300</v>
      </c>
      <c r="K215" t="s">
        <v>302</v>
      </c>
      <c r="L215" t="s">
        <v>302</v>
      </c>
      <c r="M215" t="s">
        <v>302</v>
      </c>
      <c r="N215" t="s">
        <v>302</v>
      </c>
      <c r="O215" t="s">
        <v>302</v>
      </c>
      <c r="P215" t="s">
        <v>302</v>
      </c>
      <c r="Q215" t="s">
        <v>302</v>
      </c>
      <c r="R215" t="s">
        <v>302</v>
      </c>
      <c r="S215" t="s">
        <v>302</v>
      </c>
      <c r="T215" t="s">
        <v>300</v>
      </c>
      <c r="U215" t="s">
        <v>301</v>
      </c>
      <c r="V215" t="s">
        <v>302</v>
      </c>
      <c r="W215" t="s">
        <v>302</v>
      </c>
      <c r="X215" t="s">
        <v>300</v>
      </c>
    </row>
    <row r="216" spans="1:24" x14ac:dyDescent="0.35">
      <c r="C216" s="1" t="s">
        <v>632</v>
      </c>
      <c r="D216" t="s">
        <v>301</v>
      </c>
      <c r="E216" t="s">
        <v>301</v>
      </c>
      <c r="F216" t="s">
        <v>302</v>
      </c>
      <c r="G216" t="s">
        <v>301</v>
      </c>
      <c r="H216" t="s">
        <v>300</v>
      </c>
      <c r="I216" t="s">
        <v>301</v>
      </c>
      <c r="J216" t="s">
        <v>301</v>
      </c>
      <c r="K216" t="s">
        <v>300</v>
      </c>
      <c r="L216" t="s">
        <v>300</v>
      </c>
      <c r="M216" t="s">
        <v>302</v>
      </c>
      <c r="N216" t="s">
        <v>302</v>
      </c>
      <c r="O216" t="s">
        <v>302</v>
      </c>
      <c r="P216" t="s">
        <v>300</v>
      </c>
      <c r="Q216" t="s">
        <v>300</v>
      </c>
      <c r="R216" t="s">
        <v>302</v>
      </c>
      <c r="S216" t="s">
        <v>302</v>
      </c>
      <c r="T216" t="s">
        <v>301</v>
      </c>
      <c r="U216" t="s">
        <v>302</v>
      </c>
      <c r="V216" t="s">
        <v>302</v>
      </c>
      <c r="W216" t="s">
        <v>301</v>
      </c>
      <c r="X216" t="s">
        <v>301</v>
      </c>
    </row>
    <row r="217" spans="1:24" x14ac:dyDescent="0.35">
      <c r="C217" s="1" t="s">
        <v>633</v>
      </c>
      <c r="D217" t="s">
        <v>300</v>
      </c>
      <c r="E217" t="s">
        <v>300</v>
      </c>
      <c r="F217" t="s">
        <v>301</v>
      </c>
      <c r="G217" t="s">
        <v>300</v>
      </c>
      <c r="H217" t="s">
        <v>301</v>
      </c>
      <c r="I217" t="s">
        <v>300</v>
      </c>
      <c r="J217" t="s">
        <v>300</v>
      </c>
      <c r="K217" t="s">
        <v>302</v>
      </c>
      <c r="L217" t="s">
        <v>302</v>
      </c>
      <c r="M217" t="s">
        <v>302</v>
      </c>
      <c r="N217" t="s">
        <v>302</v>
      </c>
      <c r="O217" t="s">
        <v>302</v>
      </c>
      <c r="P217" t="s">
        <v>302</v>
      </c>
      <c r="Q217" t="s">
        <v>302</v>
      </c>
      <c r="R217" t="s">
        <v>300</v>
      </c>
      <c r="S217" t="s">
        <v>302</v>
      </c>
      <c r="T217" t="s">
        <v>300</v>
      </c>
      <c r="U217" t="s">
        <v>301</v>
      </c>
      <c r="V217" t="s">
        <v>302</v>
      </c>
      <c r="W217" t="s">
        <v>302</v>
      </c>
      <c r="X217" t="s">
        <v>300</v>
      </c>
    </row>
    <row r="218" spans="1:24" x14ac:dyDescent="0.35">
      <c r="D218">
        <f t="shared" ref="D218:X218" si="48">_xlfn.XLOOKUP(D215,$C221:$C223,$D221:$D223)</f>
        <v>0.95</v>
      </c>
      <c r="E218">
        <f t="shared" si="48"/>
        <v>0.95</v>
      </c>
      <c r="F218">
        <f t="shared" si="48"/>
        <v>1.1499999999999999</v>
      </c>
      <c r="G218">
        <f t="shared" si="48"/>
        <v>0.95</v>
      </c>
      <c r="H218">
        <f t="shared" si="48"/>
        <v>1.1499999999999999</v>
      </c>
      <c r="I218">
        <f t="shared" si="48"/>
        <v>0.95</v>
      </c>
      <c r="J218">
        <f t="shared" si="48"/>
        <v>0.95</v>
      </c>
      <c r="K218">
        <f t="shared" si="48"/>
        <v>1</v>
      </c>
      <c r="L218">
        <f t="shared" si="48"/>
        <v>1</v>
      </c>
      <c r="M218">
        <f t="shared" si="48"/>
        <v>1</v>
      </c>
      <c r="N218">
        <f t="shared" si="48"/>
        <v>1</v>
      </c>
      <c r="O218">
        <f t="shared" si="48"/>
        <v>1</v>
      </c>
      <c r="P218">
        <f t="shared" si="48"/>
        <v>1</v>
      </c>
      <c r="Q218">
        <f t="shared" si="48"/>
        <v>1</v>
      </c>
      <c r="R218">
        <f t="shared" si="48"/>
        <v>1</v>
      </c>
      <c r="S218">
        <f t="shared" si="48"/>
        <v>1</v>
      </c>
      <c r="T218">
        <f t="shared" si="48"/>
        <v>0.95</v>
      </c>
      <c r="U218">
        <f t="shared" si="48"/>
        <v>1.1499999999999999</v>
      </c>
      <c r="V218">
        <f t="shared" si="48"/>
        <v>1</v>
      </c>
      <c r="W218">
        <f t="shared" si="48"/>
        <v>1</v>
      </c>
      <c r="X218">
        <f t="shared" si="48"/>
        <v>0.95</v>
      </c>
    </row>
    <row r="221" spans="1:24" x14ac:dyDescent="0.35">
      <c r="C221" s="136" t="s">
        <v>300</v>
      </c>
      <c r="D221" s="135">
        <v>0.95</v>
      </c>
    </row>
    <row r="222" spans="1:24" x14ac:dyDescent="0.35">
      <c r="C222" s="136" t="s">
        <v>302</v>
      </c>
      <c r="D222" s="135">
        <v>1</v>
      </c>
    </row>
    <row r="223" spans="1:24" x14ac:dyDescent="0.35">
      <c r="C223" s="136" t="s">
        <v>301</v>
      </c>
      <c r="D223" s="135">
        <v>1.1499999999999999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DE65-752D-47F3-8D04-47FB53FF234D}">
  <dimension ref="A1:BH214"/>
  <sheetViews>
    <sheetView workbookViewId="0">
      <selection activeCell="C46" sqref="C46"/>
    </sheetView>
  </sheetViews>
  <sheetFormatPr defaultRowHeight="21" x14ac:dyDescent="0.35"/>
  <cols>
    <col min="1" max="1" width="74" style="79" customWidth="1"/>
    <col min="2" max="2" width="37.81640625" customWidth="1"/>
    <col min="3" max="3" width="8.7265625" style="102"/>
    <col min="4" max="4" width="1.6328125" style="102" customWidth="1"/>
    <col min="5" max="5" width="8.7265625" style="101"/>
    <col min="6" max="6" width="1.6328125" style="101" customWidth="1"/>
    <col min="7" max="7" width="8.7265625" style="101"/>
    <col min="8" max="8" width="1.6328125" style="101" customWidth="1"/>
    <col min="9" max="9" width="8.7265625" style="101"/>
    <col min="10" max="10" width="1.6328125" style="101" customWidth="1"/>
    <col min="11" max="11" width="8.7265625" style="101"/>
    <col min="12" max="12" width="1.6328125" style="101" customWidth="1"/>
    <col min="13" max="13" width="8.7265625" style="101"/>
    <col min="14" max="14" width="1.6328125" style="101" customWidth="1"/>
    <col min="15" max="15" width="8.7265625" style="101"/>
    <col min="16" max="16" width="1.6328125" style="101" customWidth="1"/>
    <col min="17" max="17" width="8.7265625" style="101"/>
    <col min="18" max="18" width="1.6328125" style="101" customWidth="1"/>
    <col min="19" max="19" width="8.7265625" style="101"/>
    <col min="20" max="20" width="1.6328125" style="101" customWidth="1"/>
    <col min="21" max="21" width="8.7265625" style="101"/>
    <col min="22" max="22" width="1.6328125" style="101" customWidth="1"/>
    <col min="23" max="23" width="8.7265625" style="101"/>
    <col min="24" max="24" width="1.6328125" style="101" customWidth="1"/>
    <col min="25" max="25" width="8.7265625" style="101"/>
    <col min="26" max="26" width="1.6328125" style="101" customWidth="1"/>
    <col min="27" max="27" width="8.7265625" style="101"/>
    <col min="28" max="28" width="1.6328125" style="101" customWidth="1"/>
    <col min="29" max="29" width="8.7265625" style="101"/>
    <col min="30" max="30" width="1.6328125" style="101" customWidth="1"/>
    <col min="31" max="31" width="8.7265625" style="101"/>
    <col min="32" max="32" width="1.6328125" style="101" customWidth="1"/>
    <col min="33" max="33" width="8.7265625" style="101"/>
    <col min="34" max="34" width="1.6328125" style="101" customWidth="1"/>
    <col min="35" max="35" width="8.7265625" style="101"/>
    <col min="36" max="36" width="1.6328125" style="101" customWidth="1"/>
    <col min="37" max="37" width="8.7265625" style="101"/>
    <col min="38" max="38" width="1.6328125" style="101" customWidth="1"/>
    <col min="39" max="39" width="8.7265625" style="101"/>
    <col min="40" max="40" width="1.6328125" style="101" customWidth="1"/>
    <col min="41" max="41" width="8.7265625" style="101"/>
    <col min="42" max="42" width="1.6328125" style="101" customWidth="1"/>
    <col min="43" max="43" width="8.7265625" style="101"/>
    <col min="44" max="44" width="1.6328125" style="101" customWidth="1"/>
    <col min="45" max="60" width="8.7265625" style="101"/>
  </cols>
  <sheetData>
    <row r="1" spans="1:60" ht="39" customHeight="1" x14ac:dyDescent="0.35">
      <c r="A1" s="83" t="s">
        <v>262</v>
      </c>
      <c r="C1" s="102" t="s">
        <v>137</v>
      </c>
      <c r="E1" t="s">
        <v>31</v>
      </c>
      <c r="F1"/>
      <c r="G1" t="s">
        <v>57</v>
      </c>
      <c r="H1"/>
      <c r="I1" t="s">
        <v>66</v>
      </c>
      <c r="J1"/>
      <c r="K1" t="s">
        <v>60</v>
      </c>
      <c r="L1"/>
      <c r="M1" t="s">
        <v>61</v>
      </c>
      <c r="N1"/>
      <c r="O1" t="s">
        <v>3</v>
      </c>
      <c r="P1"/>
      <c r="Q1" t="s">
        <v>63</v>
      </c>
      <c r="R1"/>
      <c r="S1" t="s">
        <v>58</v>
      </c>
      <c r="T1"/>
      <c r="U1" t="s">
        <v>59</v>
      </c>
      <c r="V1"/>
      <c r="W1" t="s">
        <v>62</v>
      </c>
      <c r="X1"/>
      <c r="Y1" t="s">
        <v>65</v>
      </c>
      <c r="Z1"/>
      <c r="AA1" t="s">
        <v>72</v>
      </c>
      <c r="AB1"/>
      <c r="AC1" t="s">
        <v>70</v>
      </c>
      <c r="AD1"/>
      <c r="AE1" t="s">
        <v>75</v>
      </c>
      <c r="AF1"/>
      <c r="AG1" t="s">
        <v>64</v>
      </c>
      <c r="AH1"/>
      <c r="AI1" t="s">
        <v>67</v>
      </c>
      <c r="AJ1"/>
      <c r="AK1" t="s">
        <v>68</v>
      </c>
      <c r="AL1"/>
      <c r="AM1" t="s">
        <v>69</v>
      </c>
      <c r="AN1"/>
      <c r="AO1" t="s">
        <v>71</v>
      </c>
      <c r="AP1"/>
      <c r="AQ1" t="s">
        <v>73</v>
      </c>
      <c r="AR1"/>
      <c r="AS1" t="s">
        <v>74</v>
      </c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x14ac:dyDescent="0.35">
      <c r="A2" s="79" t="str">
        <f>Rates!A2</f>
        <v>Personal Assistance, 1:1</v>
      </c>
      <c r="B2" t="s">
        <v>345</v>
      </c>
      <c r="C2" s="102">
        <v>0.2225</v>
      </c>
      <c r="E2" s="102">
        <v>0.23019999999999999</v>
      </c>
      <c r="F2" s="102"/>
      <c r="G2" s="102">
        <v>0.23019999999999999</v>
      </c>
      <c r="H2" s="102"/>
      <c r="I2" s="102">
        <v>0.2036</v>
      </c>
      <c r="J2" s="102"/>
      <c r="K2" s="102">
        <v>0.23019999999999999</v>
      </c>
      <c r="L2" s="102"/>
      <c r="M2" s="102">
        <v>0.2036</v>
      </c>
      <c r="N2" s="102"/>
      <c r="O2" s="102">
        <v>0.23019999999999999</v>
      </c>
      <c r="P2" s="102"/>
      <c r="Q2" s="102">
        <v>0.23019999999999999</v>
      </c>
      <c r="R2" s="102"/>
      <c r="S2" s="102">
        <v>0.2225</v>
      </c>
      <c r="T2" s="102"/>
      <c r="U2" s="102">
        <v>0.2225</v>
      </c>
      <c r="V2" s="102"/>
      <c r="W2" s="102">
        <v>0.2225</v>
      </c>
      <c r="X2" s="102"/>
      <c r="Y2" s="102">
        <v>0.2225</v>
      </c>
      <c r="Z2" s="102"/>
      <c r="AA2" s="102">
        <v>0.2225</v>
      </c>
      <c r="AB2" s="102"/>
      <c r="AC2" s="102">
        <v>0.2225</v>
      </c>
      <c r="AD2" s="102"/>
      <c r="AE2" s="102">
        <v>0.2225</v>
      </c>
      <c r="AF2" s="102"/>
      <c r="AG2" s="102">
        <v>0.2225</v>
      </c>
      <c r="AH2" s="102"/>
      <c r="AI2" s="102">
        <v>0.2225</v>
      </c>
      <c r="AJ2" s="102"/>
      <c r="AK2" s="102">
        <v>0.23019999999999999</v>
      </c>
      <c r="AL2" s="102"/>
      <c r="AM2" s="102">
        <v>0.2036</v>
      </c>
      <c r="AN2" s="102"/>
      <c r="AO2" s="102">
        <v>0.2225</v>
      </c>
      <c r="AP2" s="102"/>
      <c r="AQ2" s="102">
        <v>0.2225</v>
      </c>
      <c r="AR2" s="102"/>
      <c r="AS2" s="102">
        <v>0.23019999999999999</v>
      </c>
    </row>
    <row r="3" spans="1:60" x14ac:dyDescent="0.35">
      <c r="A3" s="79" t="str">
        <f>Rates!A3</f>
        <v>Personal Assistance, 1:2</v>
      </c>
      <c r="B3" t="s">
        <v>346</v>
      </c>
      <c r="C3" s="102">
        <v>0.2225</v>
      </c>
      <c r="E3" s="102">
        <v>0.23019999999999999</v>
      </c>
      <c r="F3" s="102"/>
      <c r="G3" s="102">
        <v>0.23019999999999999</v>
      </c>
      <c r="H3" s="102"/>
      <c r="I3" s="102">
        <v>0.2036</v>
      </c>
      <c r="J3" s="102"/>
      <c r="K3" s="102">
        <v>0.23019999999999999</v>
      </c>
      <c r="L3" s="102"/>
      <c r="M3" s="102">
        <v>0.2036</v>
      </c>
      <c r="N3" s="102"/>
      <c r="O3" s="102">
        <v>0.23019999999999999</v>
      </c>
      <c r="P3" s="102"/>
      <c r="Q3" s="102">
        <v>0.23019999999999999</v>
      </c>
      <c r="R3" s="102"/>
      <c r="S3" s="102">
        <v>0.2225</v>
      </c>
      <c r="T3" s="102"/>
      <c r="U3" s="102">
        <v>0.2225</v>
      </c>
      <c r="V3" s="102"/>
      <c r="W3" s="102">
        <v>0.2225</v>
      </c>
      <c r="X3" s="102"/>
      <c r="Y3" s="102">
        <v>0.2225</v>
      </c>
      <c r="Z3" s="102"/>
      <c r="AA3" s="102">
        <v>0.2225</v>
      </c>
      <c r="AB3" s="102"/>
      <c r="AC3" s="102">
        <v>0.2225</v>
      </c>
      <c r="AD3" s="102"/>
      <c r="AE3" s="102">
        <v>0.2225</v>
      </c>
      <c r="AF3" s="102"/>
      <c r="AG3" s="102">
        <v>0.2225</v>
      </c>
      <c r="AH3" s="102"/>
      <c r="AI3" s="102">
        <v>0.2225</v>
      </c>
      <c r="AJ3" s="102"/>
      <c r="AK3" s="102">
        <v>0.23019999999999999</v>
      </c>
      <c r="AL3" s="102"/>
      <c r="AM3" s="102">
        <v>0.2036</v>
      </c>
      <c r="AN3" s="102"/>
      <c r="AO3" s="102">
        <v>0.2225</v>
      </c>
      <c r="AP3" s="102"/>
      <c r="AQ3" s="102">
        <v>0.2225</v>
      </c>
      <c r="AR3" s="102"/>
      <c r="AS3" s="102">
        <v>0.23019999999999999</v>
      </c>
    </row>
    <row r="4" spans="1:60" x14ac:dyDescent="0.35">
      <c r="A4" s="79" t="str">
        <f>Rates!A4</f>
        <v>Personal Assistance, 1:3</v>
      </c>
      <c r="B4" t="s">
        <v>347</v>
      </c>
      <c r="C4" s="102">
        <v>0.2225</v>
      </c>
      <c r="E4" s="102">
        <v>0.23019999999999999</v>
      </c>
      <c r="F4" s="102"/>
      <c r="G4" s="102">
        <v>0.23019999999999999</v>
      </c>
      <c r="H4" s="102"/>
      <c r="I4" s="102">
        <v>0.2036</v>
      </c>
      <c r="J4" s="102"/>
      <c r="K4" s="102">
        <v>0.23019999999999999</v>
      </c>
      <c r="L4" s="102"/>
      <c r="M4" s="102">
        <v>0.2036</v>
      </c>
      <c r="N4" s="102"/>
      <c r="O4" s="102">
        <v>0.23019999999999999</v>
      </c>
      <c r="P4" s="102"/>
      <c r="Q4" s="102">
        <v>0.23019999999999999</v>
      </c>
      <c r="R4" s="102"/>
      <c r="S4" s="102">
        <v>0.2225</v>
      </c>
      <c r="T4" s="102"/>
      <c r="U4" s="102">
        <v>0.2225</v>
      </c>
      <c r="V4" s="102"/>
      <c r="W4" s="102">
        <v>0.2225</v>
      </c>
      <c r="X4" s="102"/>
      <c r="Y4" s="102">
        <v>0.2225</v>
      </c>
      <c r="Z4" s="102"/>
      <c r="AA4" s="102">
        <v>0.2225</v>
      </c>
      <c r="AB4" s="102"/>
      <c r="AC4" s="102">
        <v>0.2225</v>
      </c>
      <c r="AD4" s="102"/>
      <c r="AE4" s="102">
        <v>0.2225</v>
      </c>
      <c r="AF4" s="102"/>
      <c r="AG4" s="102">
        <v>0.2225</v>
      </c>
      <c r="AH4" s="102"/>
      <c r="AI4" s="102">
        <v>0.2225</v>
      </c>
      <c r="AJ4" s="102"/>
      <c r="AK4" s="102">
        <v>0.23019999999999999</v>
      </c>
      <c r="AL4" s="102"/>
      <c r="AM4" s="102">
        <v>0.2036</v>
      </c>
      <c r="AN4" s="102"/>
      <c r="AO4" s="102">
        <v>0.2225</v>
      </c>
      <c r="AP4" s="102"/>
      <c r="AQ4" s="102">
        <v>0.2225</v>
      </c>
      <c r="AR4" s="102"/>
      <c r="AS4" s="102">
        <v>0.23019999999999999</v>
      </c>
    </row>
    <row r="5" spans="1:60" x14ac:dyDescent="0.35">
      <c r="A5" s="79" t="str">
        <f>Rates!A5</f>
        <v>Participant-Directed Personal Assistance, 1:1</v>
      </c>
      <c r="B5" t="s">
        <v>348</v>
      </c>
      <c r="C5" s="102">
        <v>0.2225</v>
      </c>
      <c r="E5" s="102">
        <v>0.23019999999999999</v>
      </c>
      <c r="F5" s="102"/>
      <c r="G5" s="102">
        <v>0.23019999999999999</v>
      </c>
      <c r="H5" s="102"/>
      <c r="I5" s="102">
        <v>0.2036</v>
      </c>
      <c r="J5" s="102"/>
      <c r="K5" s="102">
        <v>0.23019999999999999</v>
      </c>
      <c r="L5" s="102"/>
      <c r="M5" s="102">
        <v>0.2036</v>
      </c>
      <c r="N5" s="102"/>
      <c r="O5" s="102">
        <v>0.23019999999999999</v>
      </c>
      <c r="P5" s="102"/>
      <c r="Q5" s="102">
        <v>0.23019999999999999</v>
      </c>
      <c r="R5" s="102"/>
      <c r="S5" s="102">
        <v>0.2225</v>
      </c>
      <c r="T5" s="102"/>
      <c r="U5" s="102">
        <v>0.2225</v>
      </c>
      <c r="V5" s="102"/>
      <c r="W5" s="102">
        <v>0.2225</v>
      </c>
      <c r="X5" s="102"/>
      <c r="Y5" s="102">
        <v>0.2225</v>
      </c>
      <c r="Z5" s="102"/>
      <c r="AA5" s="102">
        <v>0.2225</v>
      </c>
      <c r="AB5" s="102"/>
      <c r="AC5" s="102">
        <v>0.2225</v>
      </c>
      <c r="AD5" s="102"/>
      <c r="AE5" s="102">
        <v>0.2225</v>
      </c>
      <c r="AF5" s="102"/>
      <c r="AG5" s="102">
        <v>0.2225</v>
      </c>
      <c r="AH5" s="102"/>
      <c r="AI5" s="102">
        <v>0.2225</v>
      </c>
      <c r="AJ5" s="102"/>
      <c r="AK5" s="102">
        <v>0.23019999999999999</v>
      </c>
      <c r="AL5" s="102"/>
      <c r="AM5" s="102">
        <v>0.2036</v>
      </c>
      <c r="AN5" s="102"/>
      <c r="AO5" s="102">
        <v>0.2225</v>
      </c>
      <c r="AP5" s="102"/>
      <c r="AQ5" s="102">
        <v>0.2225</v>
      </c>
      <c r="AR5" s="102"/>
      <c r="AS5" s="102">
        <v>0.23019999999999999</v>
      </c>
    </row>
    <row r="6" spans="1:60" x14ac:dyDescent="0.35">
      <c r="A6" s="79" t="str">
        <f>Rates!A6</f>
        <v>Participant-Directed Personal Assistance, 1:2</v>
      </c>
      <c r="B6" t="s">
        <v>349</v>
      </c>
      <c r="C6" s="102">
        <v>0.2225</v>
      </c>
      <c r="E6" s="102">
        <v>0.23019999999999999</v>
      </c>
      <c r="F6" s="102"/>
      <c r="G6" s="102">
        <v>0.23019999999999999</v>
      </c>
      <c r="H6" s="102"/>
      <c r="I6" s="102">
        <v>0.2036</v>
      </c>
      <c r="J6" s="102"/>
      <c r="K6" s="102">
        <v>0.23019999999999999</v>
      </c>
      <c r="L6" s="102"/>
      <c r="M6" s="102">
        <v>0.2036</v>
      </c>
      <c r="N6" s="102"/>
      <c r="O6" s="102">
        <v>0.23019999999999999</v>
      </c>
      <c r="P6" s="102"/>
      <c r="Q6" s="102">
        <v>0.23019999999999999</v>
      </c>
      <c r="R6" s="102"/>
      <c r="S6" s="102">
        <v>0.2225</v>
      </c>
      <c r="T6" s="102"/>
      <c r="U6" s="102">
        <v>0.2225</v>
      </c>
      <c r="V6" s="102"/>
      <c r="W6" s="102">
        <v>0.2225</v>
      </c>
      <c r="X6" s="102"/>
      <c r="Y6" s="102">
        <v>0.2225</v>
      </c>
      <c r="Z6" s="102"/>
      <c r="AA6" s="102">
        <v>0.2225</v>
      </c>
      <c r="AB6" s="102"/>
      <c r="AC6" s="102">
        <v>0.2225</v>
      </c>
      <c r="AD6" s="102"/>
      <c r="AE6" s="102">
        <v>0.2225</v>
      </c>
      <c r="AF6" s="102"/>
      <c r="AG6" s="102">
        <v>0.2225</v>
      </c>
      <c r="AH6" s="102"/>
      <c r="AI6" s="102">
        <v>0.2225</v>
      </c>
      <c r="AJ6" s="102"/>
      <c r="AK6" s="102">
        <v>0.23019999999999999</v>
      </c>
      <c r="AL6" s="102"/>
      <c r="AM6" s="102">
        <v>0.2036</v>
      </c>
      <c r="AN6" s="102"/>
      <c r="AO6" s="102">
        <v>0.2225</v>
      </c>
      <c r="AP6" s="102"/>
      <c r="AQ6" s="102">
        <v>0.2225</v>
      </c>
      <c r="AR6" s="102"/>
      <c r="AS6" s="102">
        <v>0.23019999999999999</v>
      </c>
    </row>
    <row r="7" spans="1:60" x14ac:dyDescent="0.35">
      <c r="A7" s="79" t="str">
        <f>Rates!A7</f>
        <v>Participant-Directed Personal Assistance, 1:3</v>
      </c>
      <c r="B7" t="s">
        <v>350</v>
      </c>
      <c r="C7" s="102">
        <v>0.2225</v>
      </c>
      <c r="E7" s="102">
        <v>0.23019999999999999</v>
      </c>
      <c r="F7" s="102"/>
      <c r="G7" s="102">
        <v>0.23019999999999999</v>
      </c>
      <c r="H7" s="102"/>
      <c r="I7" s="102">
        <v>0.2036</v>
      </c>
      <c r="J7" s="102"/>
      <c r="K7" s="102">
        <v>0.23019999999999999</v>
      </c>
      <c r="L7" s="102"/>
      <c r="M7" s="102">
        <v>0.2036</v>
      </c>
      <c r="N7" s="102"/>
      <c r="O7" s="102">
        <v>0.23019999999999999</v>
      </c>
      <c r="P7" s="102"/>
      <c r="Q7" s="102">
        <v>0.23019999999999999</v>
      </c>
      <c r="R7" s="102"/>
      <c r="S7" s="102">
        <v>0.2225</v>
      </c>
      <c r="T7" s="102"/>
      <c r="U7" s="102">
        <v>0.2225</v>
      </c>
      <c r="V7" s="102"/>
      <c r="W7" s="102">
        <v>0.2225</v>
      </c>
      <c r="X7" s="102"/>
      <c r="Y7" s="102">
        <v>0.2225</v>
      </c>
      <c r="Z7" s="102"/>
      <c r="AA7" s="102">
        <v>0.2225</v>
      </c>
      <c r="AB7" s="102"/>
      <c r="AC7" s="102">
        <v>0.2225</v>
      </c>
      <c r="AD7" s="102"/>
      <c r="AE7" s="102">
        <v>0.2225</v>
      </c>
      <c r="AF7" s="102"/>
      <c r="AG7" s="102">
        <v>0.2225</v>
      </c>
      <c r="AH7" s="102"/>
      <c r="AI7" s="102">
        <v>0.2225</v>
      </c>
      <c r="AJ7" s="102"/>
      <c r="AK7" s="102">
        <v>0.23019999999999999</v>
      </c>
      <c r="AL7" s="102"/>
      <c r="AM7" s="102">
        <v>0.2036</v>
      </c>
      <c r="AN7" s="102"/>
      <c r="AO7" s="102">
        <v>0.2225</v>
      </c>
      <c r="AP7" s="102"/>
      <c r="AQ7" s="102">
        <v>0.2225</v>
      </c>
      <c r="AR7" s="102"/>
      <c r="AS7" s="102">
        <v>0.23019999999999999</v>
      </c>
    </row>
    <row r="8" spans="1:60" x14ac:dyDescent="0.35">
      <c r="A8" s="79" t="str">
        <f>Rates!A8</f>
        <v>Parent Coordinated Personal Assistance, 1:1</v>
      </c>
      <c r="B8" t="s">
        <v>351</v>
      </c>
      <c r="C8" s="102">
        <v>0.2225</v>
      </c>
      <c r="E8" s="102">
        <v>0.23019999999999999</v>
      </c>
      <c r="F8" s="102"/>
      <c r="G8" s="102">
        <v>0.23019999999999999</v>
      </c>
      <c r="H8" s="102"/>
      <c r="I8" s="102">
        <v>0.2036</v>
      </c>
      <c r="J8" s="102"/>
      <c r="K8" s="102">
        <v>0.23019999999999999</v>
      </c>
      <c r="L8" s="102"/>
      <c r="M8" s="102">
        <v>0.2036</v>
      </c>
      <c r="N8" s="102"/>
      <c r="O8" s="102">
        <v>0.23019999999999999</v>
      </c>
      <c r="P8" s="102"/>
      <c r="Q8" s="102">
        <v>0.23019999999999999</v>
      </c>
      <c r="R8" s="102"/>
      <c r="S8" s="102">
        <v>0.2225</v>
      </c>
      <c r="T8" s="102"/>
      <c r="U8" s="102">
        <v>0.2225</v>
      </c>
      <c r="V8" s="102"/>
      <c r="W8" s="102">
        <v>0.2225</v>
      </c>
      <c r="X8" s="102"/>
      <c r="Y8" s="102">
        <v>0.2225</v>
      </c>
      <c r="Z8" s="102"/>
      <c r="AA8" s="102">
        <v>0.2225</v>
      </c>
      <c r="AB8" s="102"/>
      <c r="AC8" s="102">
        <v>0.2225</v>
      </c>
      <c r="AD8" s="102"/>
      <c r="AE8" s="102">
        <v>0.2225</v>
      </c>
      <c r="AF8" s="102"/>
      <c r="AG8" s="102">
        <v>0.2225</v>
      </c>
      <c r="AH8" s="102"/>
      <c r="AI8" s="102">
        <v>0.2225</v>
      </c>
      <c r="AJ8" s="102"/>
      <c r="AK8" s="102">
        <v>0.23019999999999999</v>
      </c>
      <c r="AL8" s="102"/>
      <c r="AM8" s="102">
        <v>0.2036</v>
      </c>
      <c r="AN8" s="102"/>
      <c r="AO8" s="102">
        <v>0.2225</v>
      </c>
      <c r="AP8" s="102"/>
      <c r="AQ8" s="102">
        <v>0.2225</v>
      </c>
      <c r="AR8" s="102"/>
      <c r="AS8" s="102">
        <v>0.23019999999999999</v>
      </c>
    </row>
    <row r="9" spans="1:60" x14ac:dyDescent="0.35">
      <c r="A9" s="79" t="str">
        <f>Rates!A9</f>
        <v>Parent Coordinated Personal Assistance, 1:2</v>
      </c>
      <c r="B9" t="s">
        <v>352</v>
      </c>
      <c r="C9" s="102">
        <v>0.2225</v>
      </c>
      <c r="E9" s="102">
        <v>0.23019999999999999</v>
      </c>
      <c r="F9" s="102"/>
      <c r="G9" s="102">
        <v>0.23019999999999999</v>
      </c>
      <c r="H9" s="102"/>
      <c r="I9" s="102">
        <v>0.2036</v>
      </c>
      <c r="J9" s="102"/>
      <c r="K9" s="102">
        <v>0.23019999999999999</v>
      </c>
      <c r="L9" s="102"/>
      <c r="M9" s="102">
        <v>0.2036</v>
      </c>
      <c r="N9" s="102"/>
      <c r="O9" s="102">
        <v>0.23019999999999999</v>
      </c>
      <c r="P9" s="102"/>
      <c r="Q9" s="102">
        <v>0.23019999999999999</v>
      </c>
      <c r="R9" s="102"/>
      <c r="S9" s="102">
        <v>0.2225</v>
      </c>
      <c r="T9" s="102"/>
      <c r="U9" s="102">
        <v>0.2225</v>
      </c>
      <c r="V9" s="102"/>
      <c r="W9" s="102">
        <v>0.2225</v>
      </c>
      <c r="X9" s="102"/>
      <c r="Y9" s="102">
        <v>0.2225</v>
      </c>
      <c r="Z9" s="102"/>
      <c r="AA9" s="102">
        <v>0.2225</v>
      </c>
      <c r="AB9" s="102"/>
      <c r="AC9" s="102">
        <v>0.2225</v>
      </c>
      <c r="AD9" s="102"/>
      <c r="AE9" s="102">
        <v>0.2225</v>
      </c>
      <c r="AF9" s="102"/>
      <c r="AG9" s="102">
        <v>0.2225</v>
      </c>
      <c r="AH9" s="102"/>
      <c r="AI9" s="102">
        <v>0.2225</v>
      </c>
      <c r="AJ9" s="102"/>
      <c r="AK9" s="102">
        <v>0.23019999999999999</v>
      </c>
      <c r="AL9" s="102"/>
      <c r="AM9" s="102">
        <v>0.2036</v>
      </c>
      <c r="AN9" s="102"/>
      <c r="AO9" s="102">
        <v>0.2225</v>
      </c>
      <c r="AP9" s="102"/>
      <c r="AQ9" s="102">
        <v>0.2225</v>
      </c>
      <c r="AR9" s="102"/>
      <c r="AS9" s="102">
        <v>0.23019999999999999</v>
      </c>
    </row>
    <row r="10" spans="1:60" x14ac:dyDescent="0.35">
      <c r="A10" s="79" t="str">
        <f>Rates!A10</f>
        <v>Parent Coordinated Personal Assistance, 1:3</v>
      </c>
      <c r="B10" t="s">
        <v>353</v>
      </c>
      <c r="C10" s="102">
        <v>0.2225</v>
      </c>
      <c r="E10" s="102">
        <v>0.23019999999999999</v>
      </c>
      <c r="F10" s="102"/>
      <c r="G10" s="102">
        <v>0.23019999999999999</v>
      </c>
      <c r="H10" s="102"/>
      <c r="I10" s="102">
        <v>0.2036</v>
      </c>
      <c r="J10" s="102"/>
      <c r="K10" s="102">
        <v>0.23019999999999999</v>
      </c>
      <c r="L10" s="102"/>
      <c r="M10" s="102">
        <v>0.2036</v>
      </c>
      <c r="N10" s="102"/>
      <c r="O10" s="102">
        <v>0.23019999999999999</v>
      </c>
      <c r="P10" s="102"/>
      <c r="Q10" s="102">
        <v>0.23019999999999999</v>
      </c>
      <c r="R10" s="102"/>
      <c r="S10" s="102">
        <v>0.2225</v>
      </c>
      <c r="T10" s="102"/>
      <c r="U10" s="102">
        <v>0.2225</v>
      </c>
      <c r="V10" s="102"/>
      <c r="W10" s="102">
        <v>0.2225</v>
      </c>
      <c r="X10" s="102"/>
      <c r="Y10" s="102">
        <v>0.2225</v>
      </c>
      <c r="Z10" s="102"/>
      <c r="AA10" s="102">
        <v>0.2225</v>
      </c>
      <c r="AB10" s="102"/>
      <c r="AC10" s="102">
        <v>0.2225</v>
      </c>
      <c r="AD10" s="102"/>
      <c r="AE10" s="102">
        <v>0.2225</v>
      </c>
      <c r="AF10" s="102"/>
      <c r="AG10" s="102">
        <v>0.2225</v>
      </c>
      <c r="AH10" s="102"/>
      <c r="AI10" s="102">
        <v>0.2225</v>
      </c>
      <c r="AJ10" s="102"/>
      <c r="AK10" s="102">
        <v>0.23019999999999999</v>
      </c>
      <c r="AL10" s="102"/>
      <c r="AM10" s="102">
        <v>0.2036</v>
      </c>
      <c r="AN10" s="102"/>
      <c r="AO10" s="102">
        <v>0.2225</v>
      </c>
      <c r="AP10" s="102"/>
      <c r="AQ10" s="102">
        <v>0.2225</v>
      </c>
      <c r="AR10" s="102"/>
      <c r="AS10" s="102">
        <v>0.23019999999999999</v>
      </c>
    </row>
    <row r="11" spans="1:60" x14ac:dyDescent="0.35">
      <c r="A11" s="79" t="str">
        <f>Rates!A11</f>
        <v>Parent Coordinated Personal Assistance, OT Rate, 1:1</v>
      </c>
      <c r="B11" t="s">
        <v>354</v>
      </c>
      <c r="C11" s="102">
        <v>7.6499999999999999E-2</v>
      </c>
      <c r="E11" s="102">
        <v>7.6499999999999999E-2</v>
      </c>
      <c r="F11" s="102"/>
      <c r="G11" s="102">
        <v>7.6499999999999999E-2</v>
      </c>
      <c r="H11" s="102"/>
      <c r="I11" s="102">
        <v>7.6499999999999999E-2</v>
      </c>
      <c r="J11" s="102"/>
      <c r="K11" s="102">
        <v>7.6499999999999999E-2</v>
      </c>
      <c r="L11" s="102"/>
      <c r="M11" s="102">
        <v>7.6499999999999999E-2</v>
      </c>
      <c r="N11" s="102"/>
      <c r="O11" s="102">
        <v>7.6499999999999999E-2</v>
      </c>
      <c r="P11" s="102"/>
      <c r="Q11" s="102">
        <v>7.6499999999999999E-2</v>
      </c>
      <c r="R11" s="102"/>
      <c r="S11" s="102">
        <v>7.6499999999999999E-2</v>
      </c>
      <c r="T11" s="102"/>
      <c r="U11" s="102">
        <v>7.6499999999999999E-2</v>
      </c>
      <c r="V11" s="102"/>
      <c r="W11" s="102">
        <v>7.6499999999999999E-2</v>
      </c>
      <c r="X11" s="102"/>
      <c r="Y11" s="102">
        <v>7.6499999999999999E-2</v>
      </c>
      <c r="Z11" s="102"/>
      <c r="AA11" s="102">
        <v>7.6499999999999999E-2</v>
      </c>
      <c r="AB11" s="102"/>
      <c r="AC11" s="102">
        <v>7.6499999999999999E-2</v>
      </c>
      <c r="AD11" s="102"/>
      <c r="AE11" s="102">
        <v>7.6499999999999999E-2</v>
      </c>
      <c r="AF11" s="102"/>
      <c r="AG11" s="102">
        <v>7.6499999999999999E-2</v>
      </c>
      <c r="AH11" s="102"/>
      <c r="AI11" s="102">
        <v>7.6499999999999999E-2</v>
      </c>
      <c r="AJ11" s="102"/>
      <c r="AK11" s="102">
        <v>7.6499999999999999E-2</v>
      </c>
      <c r="AL11" s="102"/>
      <c r="AM11" s="102">
        <v>7.6499999999999999E-2</v>
      </c>
      <c r="AN11" s="102"/>
      <c r="AO11" s="102">
        <v>7.6499999999999999E-2</v>
      </c>
      <c r="AP11" s="102"/>
      <c r="AQ11" s="102">
        <v>7.6499999999999999E-2</v>
      </c>
      <c r="AR11" s="102"/>
      <c r="AS11" s="102">
        <v>7.6499999999999999E-2</v>
      </c>
    </row>
    <row r="12" spans="1:60" x14ac:dyDescent="0.35">
      <c r="A12" s="79" t="str">
        <f>Rates!A12</f>
        <v>Parent Coordinated Personal Assistance, OT Rate, 1:2</v>
      </c>
      <c r="B12" t="s">
        <v>355</v>
      </c>
      <c r="C12" s="102">
        <v>7.6499999999999999E-2</v>
      </c>
      <c r="E12" s="102">
        <v>7.6499999999999999E-2</v>
      </c>
      <c r="F12" s="102"/>
      <c r="G12" s="102">
        <v>7.6499999999999999E-2</v>
      </c>
      <c r="H12" s="102"/>
      <c r="I12" s="102">
        <v>7.6499999999999999E-2</v>
      </c>
      <c r="J12" s="102"/>
      <c r="K12" s="102">
        <v>7.6499999999999999E-2</v>
      </c>
      <c r="L12" s="102"/>
      <c r="M12" s="102">
        <v>7.6499999999999999E-2</v>
      </c>
      <c r="N12" s="102"/>
      <c r="O12" s="102">
        <v>7.6499999999999999E-2</v>
      </c>
      <c r="P12" s="102"/>
      <c r="Q12" s="102">
        <v>7.6499999999999999E-2</v>
      </c>
      <c r="R12" s="102"/>
      <c r="S12" s="102">
        <v>7.6499999999999999E-2</v>
      </c>
      <c r="T12" s="102"/>
      <c r="U12" s="102">
        <v>7.6499999999999999E-2</v>
      </c>
      <c r="V12" s="102"/>
      <c r="W12" s="102">
        <v>7.6499999999999999E-2</v>
      </c>
      <c r="X12" s="102"/>
      <c r="Y12" s="102">
        <v>7.6499999999999999E-2</v>
      </c>
      <c r="Z12" s="102"/>
      <c r="AA12" s="102">
        <v>7.6499999999999999E-2</v>
      </c>
      <c r="AB12" s="102"/>
      <c r="AC12" s="102">
        <v>7.6499999999999999E-2</v>
      </c>
      <c r="AD12" s="102"/>
      <c r="AE12" s="102">
        <v>7.6499999999999999E-2</v>
      </c>
      <c r="AF12" s="102"/>
      <c r="AG12" s="102">
        <v>7.6499999999999999E-2</v>
      </c>
      <c r="AH12" s="102"/>
      <c r="AI12" s="102">
        <v>7.6499999999999999E-2</v>
      </c>
      <c r="AJ12" s="102"/>
      <c r="AK12" s="102">
        <v>7.6499999999999999E-2</v>
      </c>
      <c r="AL12" s="102"/>
      <c r="AM12" s="102">
        <v>7.6499999999999999E-2</v>
      </c>
      <c r="AN12" s="102"/>
      <c r="AO12" s="102">
        <v>7.6499999999999999E-2</v>
      </c>
      <c r="AP12" s="102"/>
      <c r="AQ12" s="102">
        <v>7.6499999999999999E-2</v>
      </c>
      <c r="AR12" s="102"/>
      <c r="AS12" s="102">
        <v>7.6499999999999999E-2</v>
      </c>
    </row>
    <row r="13" spans="1:60" x14ac:dyDescent="0.35">
      <c r="A13" s="79" t="str">
        <f>Rates!A13</f>
        <v>Parent Coordinated Personal Assistance, OT Rate, 1:3</v>
      </c>
      <c r="B13" t="s">
        <v>356</v>
      </c>
      <c r="C13" s="102">
        <v>7.6499999999999999E-2</v>
      </c>
      <c r="E13" s="102">
        <v>7.6499999999999999E-2</v>
      </c>
      <c r="F13" s="102"/>
      <c r="G13" s="102">
        <v>7.6499999999999999E-2</v>
      </c>
      <c r="H13" s="102"/>
      <c r="I13" s="102">
        <v>7.6499999999999999E-2</v>
      </c>
      <c r="J13" s="102"/>
      <c r="K13" s="102">
        <v>7.6499999999999999E-2</v>
      </c>
      <c r="L13" s="102"/>
      <c r="M13" s="102">
        <v>7.6499999999999999E-2</v>
      </c>
      <c r="N13" s="102"/>
      <c r="O13" s="102">
        <v>7.6499999999999999E-2</v>
      </c>
      <c r="P13" s="102"/>
      <c r="Q13" s="102">
        <v>7.6499999999999999E-2</v>
      </c>
      <c r="R13" s="102"/>
      <c r="S13" s="102">
        <v>7.6499999999999999E-2</v>
      </c>
      <c r="T13" s="102"/>
      <c r="U13" s="102">
        <v>7.6499999999999999E-2</v>
      </c>
      <c r="V13" s="102"/>
      <c r="W13" s="102">
        <v>7.6499999999999999E-2</v>
      </c>
      <c r="X13" s="102"/>
      <c r="Y13" s="102">
        <v>7.6499999999999999E-2</v>
      </c>
      <c r="Z13" s="102"/>
      <c r="AA13" s="102">
        <v>7.6499999999999999E-2</v>
      </c>
      <c r="AB13" s="102"/>
      <c r="AC13" s="102">
        <v>7.6499999999999999E-2</v>
      </c>
      <c r="AD13" s="102"/>
      <c r="AE13" s="102">
        <v>7.6499999999999999E-2</v>
      </c>
      <c r="AF13" s="102"/>
      <c r="AG13" s="102">
        <v>7.6499999999999999E-2</v>
      </c>
      <c r="AH13" s="102"/>
      <c r="AI13" s="102">
        <v>7.6499999999999999E-2</v>
      </c>
      <c r="AJ13" s="102"/>
      <c r="AK13" s="102">
        <v>7.6499999999999999E-2</v>
      </c>
      <c r="AL13" s="102"/>
      <c r="AM13" s="102">
        <v>7.6499999999999999E-2</v>
      </c>
      <c r="AN13" s="102"/>
      <c r="AO13" s="102">
        <v>7.6499999999999999E-2</v>
      </c>
      <c r="AP13" s="102"/>
      <c r="AQ13" s="102">
        <v>7.6499999999999999E-2</v>
      </c>
      <c r="AR13" s="102"/>
      <c r="AS13" s="102">
        <v>7.6499999999999999E-2</v>
      </c>
    </row>
    <row r="14" spans="1:60" x14ac:dyDescent="0.35">
      <c r="A14" s="79" t="str">
        <f>Rates!A14</f>
        <v>Independent Living Program, 1:1</v>
      </c>
      <c r="B14" t="s">
        <v>357</v>
      </c>
      <c r="C14" s="102">
        <v>0.1865</v>
      </c>
      <c r="E14" s="102">
        <v>0.1923</v>
      </c>
      <c r="F14" s="102"/>
      <c r="G14" s="102">
        <v>0.1923</v>
      </c>
      <c r="H14" s="102"/>
      <c r="I14" s="102">
        <v>0.1721</v>
      </c>
      <c r="J14" s="102"/>
      <c r="K14" s="102">
        <v>0.1923</v>
      </c>
      <c r="L14" s="102"/>
      <c r="M14" s="102">
        <v>0.1721</v>
      </c>
      <c r="N14" s="102"/>
      <c r="O14" s="102">
        <v>0.1923</v>
      </c>
      <c r="P14" s="102"/>
      <c r="Q14" s="102">
        <v>0.1923</v>
      </c>
      <c r="R14" s="102"/>
      <c r="S14" s="102">
        <v>0.1865</v>
      </c>
      <c r="T14" s="102"/>
      <c r="U14" s="102">
        <v>0.1865</v>
      </c>
      <c r="V14" s="102"/>
      <c r="W14" s="102">
        <v>0.1865</v>
      </c>
      <c r="X14" s="102"/>
      <c r="Y14" s="102">
        <v>0.1865</v>
      </c>
      <c r="Z14" s="102"/>
      <c r="AA14" s="102">
        <v>0.1865</v>
      </c>
      <c r="AB14" s="102"/>
      <c r="AC14" s="102">
        <v>0.1865</v>
      </c>
      <c r="AD14" s="102"/>
      <c r="AE14" s="102">
        <v>0.1865</v>
      </c>
      <c r="AF14" s="102"/>
      <c r="AG14" s="102">
        <v>0.1865</v>
      </c>
      <c r="AH14" s="102"/>
      <c r="AI14" s="102">
        <v>0.1865</v>
      </c>
      <c r="AJ14" s="102"/>
      <c r="AK14" s="102">
        <v>0.1923</v>
      </c>
      <c r="AL14" s="102"/>
      <c r="AM14" s="102">
        <v>0.1721</v>
      </c>
      <c r="AN14" s="102"/>
      <c r="AO14" s="102">
        <v>0.1865</v>
      </c>
      <c r="AP14" s="102"/>
      <c r="AQ14" s="102">
        <v>0.1865</v>
      </c>
      <c r="AR14" s="102"/>
      <c r="AS14" s="102">
        <v>0.1923</v>
      </c>
    </row>
    <row r="15" spans="1:60" x14ac:dyDescent="0.35">
      <c r="A15" s="79" t="str">
        <f>Rates!A15</f>
        <v>Independent Living Program, 1:2</v>
      </c>
      <c r="B15" t="s">
        <v>358</v>
      </c>
      <c r="C15" s="102">
        <v>0.1865</v>
      </c>
      <c r="E15" s="102">
        <v>0.1923</v>
      </c>
      <c r="F15" s="102"/>
      <c r="G15" s="102">
        <v>0.1923</v>
      </c>
      <c r="H15" s="102"/>
      <c r="I15" s="102">
        <v>0.1721</v>
      </c>
      <c r="J15" s="102"/>
      <c r="K15" s="102">
        <v>0.1923</v>
      </c>
      <c r="L15" s="102"/>
      <c r="M15" s="102">
        <v>0.1721</v>
      </c>
      <c r="N15" s="102"/>
      <c r="O15" s="102">
        <v>0.1923</v>
      </c>
      <c r="P15" s="102"/>
      <c r="Q15" s="102">
        <v>0.1923</v>
      </c>
      <c r="R15" s="102"/>
      <c r="S15" s="102">
        <v>0.1865</v>
      </c>
      <c r="T15" s="102"/>
      <c r="U15" s="102">
        <v>0.1865</v>
      </c>
      <c r="V15" s="102"/>
      <c r="W15" s="102">
        <v>0.1865</v>
      </c>
      <c r="X15" s="102"/>
      <c r="Y15" s="102">
        <v>0.1865</v>
      </c>
      <c r="Z15" s="102"/>
      <c r="AA15" s="102">
        <v>0.1865</v>
      </c>
      <c r="AB15" s="102"/>
      <c r="AC15" s="102">
        <v>0.1865</v>
      </c>
      <c r="AD15" s="102"/>
      <c r="AE15" s="102">
        <v>0.1865</v>
      </c>
      <c r="AF15" s="102"/>
      <c r="AG15" s="102">
        <v>0.1865</v>
      </c>
      <c r="AH15" s="102"/>
      <c r="AI15" s="102">
        <v>0.1865</v>
      </c>
      <c r="AJ15" s="102"/>
      <c r="AK15" s="102">
        <v>0.1923</v>
      </c>
      <c r="AL15" s="102"/>
      <c r="AM15" s="102">
        <v>0.1721</v>
      </c>
      <c r="AN15" s="102"/>
      <c r="AO15" s="102">
        <v>0.1865</v>
      </c>
      <c r="AP15" s="102"/>
      <c r="AQ15" s="102">
        <v>0.1865</v>
      </c>
      <c r="AR15" s="102"/>
      <c r="AS15" s="102">
        <v>0.1923</v>
      </c>
    </row>
    <row r="16" spans="1:60" x14ac:dyDescent="0.35">
      <c r="A16" s="79" t="str">
        <f>Rates!A16</f>
        <v>Independent Living Program, 1:3</v>
      </c>
      <c r="B16" t="s">
        <v>359</v>
      </c>
      <c r="C16" s="102">
        <v>0.1865</v>
      </c>
      <c r="E16" s="102">
        <v>0.1923</v>
      </c>
      <c r="F16" s="102"/>
      <c r="G16" s="102">
        <v>0.1923</v>
      </c>
      <c r="H16" s="102"/>
      <c r="I16" s="102">
        <v>0.1721</v>
      </c>
      <c r="J16" s="102"/>
      <c r="K16" s="102">
        <v>0.1923</v>
      </c>
      <c r="L16" s="102"/>
      <c r="M16" s="102">
        <v>0.1721</v>
      </c>
      <c r="N16" s="102"/>
      <c r="O16" s="102">
        <v>0.1923</v>
      </c>
      <c r="P16" s="102"/>
      <c r="Q16" s="102">
        <v>0.1923</v>
      </c>
      <c r="R16" s="102"/>
      <c r="S16" s="102">
        <v>0.1865</v>
      </c>
      <c r="T16" s="102"/>
      <c r="U16" s="102">
        <v>0.1865</v>
      </c>
      <c r="V16" s="102"/>
      <c r="W16" s="102">
        <v>0.1865</v>
      </c>
      <c r="X16" s="102"/>
      <c r="Y16" s="102">
        <v>0.1865</v>
      </c>
      <c r="Z16" s="102"/>
      <c r="AA16" s="102">
        <v>0.1865</v>
      </c>
      <c r="AB16" s="102"/>
      <c r="AC16" s="102">
        <v>0.1865</v>
      </c>
      <c r="AD16" s="102"/>
      <c r="AE16" s="102">
        <v>0.1865</v>
      </c>
      <c r="AF16" s="102"/>
      <c r="AG16" s="102">
        <v>0.1865</v>
      </c>
      <c r="AH16" s="102"/>
      <c r="AI16" s="102">
        <v>0.1865</v>
      </c>
      <c r="AJ16" s="102"/>
      <c r="AK16" s="102">
        <v>0.1923</v>
      </c>
      <c r="AL16" s="102"/>
      <c r="AM16" s="102">
        <v>0.1721</v>
      </c>
      <c r="AN16" s="102"/>
      <c r="AO16" s="102">
        <v>0.1865</v>
      </c>
      <c r="AP16" s="102"/>
      <c r="AQ16" s="102">
        <v>0.1865</v>
      </c>
      <c r="AR16" s="102"/>
      <c r="AS16" s="102">
        <v>0.1923</v>
      </c>
    </row>
    <row r="17" spans="1:45" x14ac:dyDescent="0.35">
      <c r="A17" s="79" t="str">
        <f>Rates!A17</f>
        <v>Participant-Directed Independent Living, 1:1</v>
      </c>
      <c r="B17" t="s">
        <v>360</v>
      </c>
      <c r="C17" s="102">
        <v>0.1865</v>
      </c>
      <c r="E17" s="102">
        <v>0.1923</v>
      </c>
      <c r="F17" s="102"/>
      <c r="G17" s="102">
        <v>0.1923</v>
      </c>
      <c r="H17" s="102"/>
      <c r="I17" s="102">
        <v>0.1721</v>
      </c>
      <c r="J17" s="102"/>
      <c r="K17" s="102">
        <v>0.1923</v>
      </c>
      <c r="L17" s="102"/>
      <c r="M17" s="102">
        <v>0.1721</v>
      </c>
      <c r="N17" s="102"/>
      <c r="O17" s="102">
        <v>0.1923</v>
      </c>
      <c r="P17" s="102"/>
      <c r="Q17" s="102">
        <v>0.1923</v>
      </c>
      <c r="R17" s="102"/>
      <c r="S17" s="102">
        <v>0.1865</v>
      </c>
      <c r="T17" s="102"/>
      <c r="U17" s="102">
        <v>0.1865</v>
      </c>
      <c r="V17" s="102"/>
      <c r="W17" s="102">
        <v>0.1865</v>
      </c>
      <c r="X17" s="102"/>
      <c r="Y17" s="102">
        <v>0.1865</v>
      </c>
      <c r="Z17" s="102"/>
      <c r="AA17" s="102">
        <v>0.1865</v>
      </c>
      <c r="AB17" s="102"/>
      <c r="AC17" s="102">
        <v>0.1865</v>
      </c>
      <c r="AD17" s="102"/>
      <c r="AE17" s="102">
        <v>0.1865</v>
      </c>
      <c r="AF17" s="102"/>
      <c r="AG17" s="102">
        <v>0.1865</v>
      </c>
      <c r="AH17" s="102"/>
      <c r="AI17" s="102">
        <v>0.1865</v>
      </c>
      <c r="AJ17" s="102"/>
      <c r="AK17" s="102">
        <v>0.1923</v>
      </c>
      <c r="AL17" s="102"/>
      <c r="AM17" s="102">
        <v>0.1721</v>
      </c>
      <c r="AN17" s="102"/>
      <c r="AO17" s="102">
        <v>0.1865</v>
      </c>
      <c r="AP17" s="102"/>
      <c r="AQ17" s="102">
        <v>0.1865</v>
      </c>
      <c r="AR17" s="102"/>
      <c r="AS17" s="102">
        <v>0.1923</v>
      </c>
    </row>
    <row r="18" spans="1:45" x14ac:dyDescent="0.35">
      <c r="A18" s="79" t="str">
        <f>Rates!A18</f>
        <v>Participant-Directed Independent Living, 1:2</v>
      </c>
      <c r="B18" t="s">
        <v>361</v>
      </c>
      <c r="C18" s="102">
        <v>0.1865</v>
      </c>
      <c r="E18" s="102">
        <v>0.1923</v>
      </c>
      <c r="F18" s="102"/>
      <c r="G18" s="102">
        <v>0.1923</v>
      </c>
      <c r="H18" s="102"/>
      <c r="I18" s="102">
        <v>0.1721</v>
      </c>
      <c r="J18" s="102"/>
      <c r="K18" s="102">
        <v>0.1923</v>
      </c>
      <c r="L18" s="102"/>
      <c r="M18" s="102">
        <v>0.1721</v>
      </c>
      <c r="N18" s="102"/>
      <c r="O18" s="102">
        <v>0.1923</v>
      </c>
      <c r="P18" s="102"/>
      <c r="Q18" s="102">
        <v>0.1923</v>
      </c>
      <c r="R18" s="102"/>
      <c r="S18" s="102">
        <v>0.1865</v>
      </c>
      <c r="T18" s="102"/>
      <c r="U18" s="102">
        <v>0.1865</v>
      </c>
      <c r="V18" s="102"/>
      <c r="W18" s="102">
        <v>0.1865</v>
      </c>
      <c r="X18" s="102"/>
      <c r="Y18" s="102">
        <v>0.1865</v>
      </c>
      <c r="Z18" s="102"/>
      <c r="AA18" s="102">
        <v>0.1865</v>
      </c>
      <c r="AB18" s="102"/>
      <c r="AC18" s="102">
        <v>0.1865</v>
      </c>
      <c r="AD18" s="102"/>
      <c r="AE18" s="102">
        <v>0.1865</v>
      </c>
      <c r="AF18" s="102"/>
      <c r="AG18" s="102">
        <v>0.1865</v>
      </c>
      <c r="AH18" s="102"/>
      <c r="AI18" s="102">
        <v>0.1865</v>
      </c>
      <c r="AJ18" s="102"/>
      <c r="AK18" s="102">
        <v>0.1923</v>
      </c>
      <c r="AL18" s="102"/>
      <c r="AM18" s="102">
        <v>0.1721</v>
      </c>
      <c r="AN18" s="102"/>
      <c r="AO18" s="102">
        <v>0.1865</v>
      </c>
      <c r="AP18" s="102"/>
      <c r="AQ18" s="102">
        <v>0.1865</v>
      </c>
      <c r="AR18" s="102"/>
      <c r="AS18" s="102">
        <v>0.1923</v>
      </c>
    </row>
    <row r="19" spans="1:45" x14ac:dyDescent="0.35">
      <c r="A19" s="79" t="str">
        <f>Rates!A19</f>
        <v>Participant-Directed Independent Living, 1:3</v>
      </c>
      <c r="B19" t="s">
        <v>362</v>
      </c>
      <c r="C19" s="102">
        <v>0.1865</v>
      </c>
      <c r="E19" s="102">
        <v>0.1923</v>
      </c>
      <c r="F19" s="102"/>
      <c r="G19" s="102">
        <v>0.1923</v>
      </c>
      <c r="H19" s="102"/>
      <c r="I19" s="102">
        <v>0.1721</v>
      </c>
      <c r="J19" s="102"/>
      <c r="K19" s="102">
        <v>0.1923</v>
      </c>
      <c r="L19" s="102"/>
      <c r="M19" s="102">
        <v>0.1721</v>
      </c>
      <c r="N19" s="102"/>
      <c r="O19" s="102">
        <v>0.1923</v>
      </c>
      <c r="P19" s="102"/>
      <c r="Q19" s="102">
        <v>0.1923</v>
      </c>
      <c r="R19" s="102"/>
      <c r="S19" s="102">
        <v>0.1865</v>
      </c>
      <c r="T19" s="102"/>
      <c r="U19" s="102">
        <v>0.1865</v>
      </c>
      <c r="V19" s="102"/>
      <c r="W19" s="102">
        <v>0.1865</v>
      </c>
      <c r="X19" s="102"/>
      <c r="Y19" s="102">
        <v>0.1865</v>
      </c>
      <c r="Z19" s="102"/>
      <c r="AA19" s="102">
        <v>0.1865</v>
      </c>
      <c r="AB19" s="102"/>
      <c r="AC19" s="102">
        <v>0.1865</v>
      </c>
      <c r="AD19" s="102"/>
      <c r="AE19" s="102">
        <v>0.1865</v>
      </c>
      <c r="AF19" s="102"/>
      <c r="AG19" s="102">
        <v>0.1865</v>
      </c>
      <c r="AH19" s="102"/>
      <c r="AI19" s="102">
        <v>0.1865</v>
      </c>
      <c r="AJ19" s="102"/>
      <c r="AK19" s="102">
        <v>0.1923</v>
      </c>
      <c r="AL19" s="102"/>
      <c r="AM19" s="102">
        <v>0.1721</v>
      </c>
      <c r="AN19" s="102"/>
      <c r="AO19" s="102">
        <v>0.1865</v>
      </c>
      <c r="AP19" s="102"/>
      <c r="AQ19" s="102">
        <v>0.1865</v>
      </c>
      <c r="AR19" s="102"/>
      <c r="AS19" s="102">
        <v>0.1923</v>
      </c>
    </row>
    <row r="20" spans="1:45" x14ac:dyDescent="0.35">
      <c r="A20" s="79" t="str">
        <f>Rates!A20</f>
        <v>Independent Living Specialist, 1:1</v>
      </c>
      <c r="B20" t="s">
        <v>363</v>
      </c>
      <c r="C20" s="102">
        <v>0.1865</v>
      </c>
      <c r="E20" s="102">
        <v>0.1923</v>
      </c>
      <c r="F20" s="102"/>
      <c r="G20" s="102">
        <v>0.1923</v>
      </c>
      <c r="H20" s="102"/>
      <c r="I20" s="102">
        <v>0.1721</v>
      </c>
      <c r="J20" s="102"/>
      <c r="K20" s="102">
        <v>0.1923</v>
      </c>
      <c r="L20" s="102"/>
      <c r="M20" s="102">
        <v>0.1721</v>
      </c>
      <c r="N20" s="102"/>
      <c r="O20" s="102">
        <v>0.1923</v>
      </c>
      <c r="P20" s="102"/>
      <c r="Q20" s="102">
        <v>0.1923</v>
      </c>
      <c r="R20" s="102"/>
      <c r="S20" s="102">
        <v>0.1865</v>
      </c>
      <c r="T20" s="102"/>
      <c r="U20" s="102">
        <v>0.1865</v>
      </c>
      <c r="V20" s="102"/>
      <c r="W20" s="102">
        <v>0.1865</v>
      </c>
      <c r="X20" s="102"/>
      <c r="Y20" s="102">
        <v>0.1865</v>
      </c>
      <c r="Z20" s="102"/>
      <c r="AA20" s="102">
        <v>0.1865</v>
      </c>
      <c r="AB20" s="102"/>
      <c r="AC20" s="102">
        <v>0.1865</v>
      </c>
      <c r="AD20" s="102"/>
      <c r="AE20" s="102">
        <v>0.1865</v>
      </c>
      <c r="AF20" s="102"/>
      <c r="AG20" s="102">
        <v>0.1865</v>
      </c>
      <c r="AH20" s="102"/>
      <c r="AI20" s="102">
        <v>0.1865</v>
      </c>
      <c r="AJ20" s="102"/>
      <c r="AK20" s="102">
        <v>0.1923</v>
      </c>
      <c r="AL20" s="102"/>
      <c r="AM20" s="102">
        <v>0.1721</v>
      </c>
      <c r="AN20" s="102"/>
      <c r="AO20" s="102">
        <v>0.1865</v>
      </c>
      <c r="AP20" s="102"/>
      <c r="AQ20" s="102">
        <v>0.1865</v>
      </c>
      <c r="AR20" s="102"/>
      <c r="AS20" s="102">
        <v>0.1923</v>
      </c>
    </row>
    <row r="21" spans="1:45" x14ac:dyDescent="0.35">
      <c r="A21" s="79" t="str">
        <f>Rates!A21</f>
        <v>Independent Living Specialist, 1:2</v>
      </c>
      <c r="B21" t="s">
        <v>364</v>
      </c>
      <c r="C21" s="102">
        <v>0.1865</v>
      </c>
      <c r="E21" s="102">
        <v>0.1923</v>
      </c>
      <c r="F21" s="102"/>
      <c r="G21" s="102">
        <v>0.1923</v>
      </c>
      <c r="H21" s="102"/>
      <c r="I21" s="102">
        <v>0.1721</v>
      </c>
      <c r="J21" s="102"/>
      <c r="K21" s="102">
        <v>0.1923</v>
      </c>
      <c r="L21" s="102"/>
      <c r="M21" s="102">
        <v>0.1721</v>
      </c>
      <c r="N21" s="102"/>
      <c r="O21" s="102">
        <v>0.1923</v>
      </c>
      <c r="P21" s="102"/>
      <c r="Q21" s="102">
        <v>0.1923</v>
      </c>
      <c r="R21" s="102"/>
      <c r="S21" s="102">
        <v>0.1865</v>
      </c>
      <c r="T21" s="102"/>
      <c r="U21" s="102">
        <v>0.1865</v>
      </c>
      <c r="V21" s="102"/>
      <c r="W21" s="102">
        <v>0.1865</v>
      </c>
      <c r="X21" s="102"/>
      <c r="Y21" s="102">
        <v>0.1865</v>
      </c>
      <c r="Z21" s="102"/>
      <c r="AA21" s="102">
        <v>0.1865</v>
      </c>
      <c r="AB21" s="102"/>
      <c r="AC21" s="102">
        <v>0.1865</v>
      </c>
      <c r="AD21" s="102"/>
      <c r="AE21" s="102">
        <v>0.1865</v>
      </c>
      <c r="AF21" s="102"/>
      <c r="AG21" s="102">
        <v>0.1865</v>
      </c>
      <c r="AH21" s="102"/>
      <c r="AI21" s="102">
        <v>0.1865</v>
      </c>
      <c r="AJ21" s="102"/>
      <c r="AK21" s="102">
        <v>0.1923</v>
      </c>
      <c r="AL21" s="102"/>
      <c r="AM21" s="102">
        <v>0.1721</v>
      </c>
      <c r="AN21" s="102"/>
      <c r="AO21" s="102">
        <v>0.1865</v>
      </c>
      <c r="AP21" s="102"/>
      <c r="AQ21" s="102">
        <v>0.1865</v>
      </c>
      <c r="AR21" s="102"/>
      <c r="AS21" s="102">
        <v>0.1923</v>
      </c>
    </row>
    <row r="22" spans="1:45" x14ac:dyDescent="0.35">
      <c r="A22" s="79" t="str">
        <f>Rates!A22</f>
        <v>Independent Living Specialist, 1:3</v>
      </c>
      <c r="B22" t="s">
        <v>365</v>
      </c>
      <c r="C22" s="102">
        <v>0.1865</v>
      </c>
      <c r="E22" s="102">
        <v>0.1923</v>
      </c>
      <c r="F22" s="102"/>
      <c r="G22" s="102">
        <v>0.1923</v>
      </c>
      <c r="H22" s="102"/>
      <c r="I22" s="102">
        <v>0.1721</v>
      </c>
      <c r="J22" s="102"/>
      <c r="K22" s="102">
        <v>0.1923</v>
      </c>
      <c r="L22" s="102"/>
      <c r="M22" s="102">
        <v>0.1721</v>
      </c>
      <c r="N22" s="102"/>
      <c r="O22" s="102">
        <v>0.1923</v>
      </c>
      <c r="P22" s="102"/>
      <c r="Q22" s="102">
        <v>0.1923</v>
      </c>
      <c r="R22" s="102"/>
      <c r="S22" s="102">
        <v>0.1865</v>
      </c>
      <c r="T22" s="102"/>
      <c r="U22" s="102">
        <v>0.1865</v>
      </c>
      <c r="V22" s="102"/>
      <c r="W22" s="102">
        <v>0.1865</v>
      </c>
      <c r="X22" s="102"/>
      <c r="Y22" s="102">
        <v>0.1865</v>
      </c>
      <c r="Z22" s="102"/>
      <c r="AA22" s="102">
        <v>0.1865</v>
      </c>
      <c r="AB22" s="102"/>
      <c r="AC22" s="102">
        <v>0.1865</v>
      </c>
      <c r="AD22" s="102"/>
      <c r="AE22" s="102">
        <v>0.1865</v>
      </c>
      <c r="AF22" s="102"/>
      <c r="AG22" s="102">
        <v>0.1865</v>
      </c>
      <c r="AH22" s="102"/>
      <c r="AI22" s="102">
        <v>0.1865</v>
      </c>
      <c r="AJ22" s="102"/>
      <c r="AK22" s="102">
        <v>0.1923</v>
      </c>
      <c r="AL22" s="102"/>
      <c r="AM22" s="102">
        <v>0.1721</v>
      </c>
      <c r="AN22" s="102"/>
      <c r="AO22" s="102">
        <v>0.1865</v>
      </c>
      <c r="AP22" s="102"/>
      <c r="AQ22" s="102">
        <v>0.1865</v>
      </c>
      <c r="AR22" s="102"/>
      <c r="AS22" s="102">
        <v>0.1923</v>
      </c>
    </row>
    <row r="23" spans="1:45" x14ac:dyDescent="0.35">
      <c r="A23" s="79" t="str">
        <f>Rates!A23</f>
        <v>Parent Coordinated Supported Living, 1:1</v>
      </c>
      <c r="B23" t="s">
        <v>366</v>
      </c>
      <c r="C23" s="102">
        <v>0.22059999999999999</v>
      </c>
      <c r="E23" s="102">
        <v>0.22819999999999999</v>
      </c>
      <c r="F23" s="102"/>
      <c r="G23" s="102">
        <v>0.22819999999999999</v>
      </c>
      <c r="H23" s="102"/>
      <c r="I23" s="102">
        <v>0.20180000000000001</v>
      </c>
      <c r="J23" s="102"/>
      <c r="K23" s="102">
        <v>0.22819999999999999</v>
      </c>
      <c r="L23" s="102"/>
      <c r="M23" s="102">
        <v>0.20180000000000001</v>
      </c>
      <c r="N23" s="102"/>
      <c r="O23" s="102">
        <v>0.22819999999999999</v>
      </c>
      <c r="P23" s="102"/>
      <c r="Q23" s="102">
        <v>0.22819999999999999</v>
      </c>
      <c r="R23" s="102"/>
      <c r="S23" s="102">
        <v>0.22059999999999999</v>
      </c>
      <c r="T23" s="102"/>
      <c r="U23" s="102">
        <v>0.22059999999999999</v>
      </c>
      <c r="V23" s="102"/>
      <c r="W23" s="102">
        <v>0.22059999999999999</v>
      </c>
      <c r="X23" s="102"/>
      <c r="Y23" s="102">
        <v>0.22059999999999999</v>
      </c>
      <c r="Z23" s="102"/>
      <c r="AA23" s="102">
        <v>0.22059999999999999</v>
      </c>
      <c r="AB23" s="102"/>
      <c r="AC23" s="102">
        <v>0.22059999999999999</v>
      </c>
      <c r="AD23" s="102"/>
      <c r="AE23" s="102">
        <v>0.22059999999999999</v>
      </c>
      <c r="AF23" s="102"/>
      <c r="AG23" s="102">
        <v>0.22059999999999999</v>
      </c>
      <c r="AH23" s="102"/>
      <c r="AI23" s="102">
        <v>0.22059999999999999</v>
      </c>
      <c r="AJ23" s="102"/>
      <c r="AK23" s="102">
        <v>0.22819999999999999</v>
      </c>
      <c r="AL23" s="102"/>
      <c r="AM23" s="102">
        <v>0.20180000000000001</v>
      </c>
      <c r="AN23" s="102"/>
      <c r="AO23" s="102">
        <v>0.22059999999999999</v>
      </c>
      <c r="AP23" s="102"/>
      <c r="AQ23" s="102">
        <v>0.22059999999999999</v>
      </c>
      <c r="AR23" s="102"/>
      <c r="AS23" s="102">
        <v>0.22819999999999999</v>
      </c>
    </row>
    <row r="24" spans="1:45" x14ac:dyDescent="0.35">
      <c r="A24" s="79" t="str">
        <f>Rates!A24</f>
        <v>Parent Coordinated Supported Living, 1:2</v>
      </c>
      <c r="B24" t="s">
        <v>367</v>
      </c>
      <c r="C24" s="102">
        <v>0.22059999999999999</v>
      </c>
      <c r="E24" s="102">
        <v>0.22819999999999999</v>
      </c>
      <c r="F24" s="102"/>
      <c r="G24" s="102">
        <v>0.22819999999999999</v>
      </c>
      <c r="H24" s="102"/>
      <c r="I24" s="102">
        <v>0.20180000000000001</v>
      </c>
      <c r="J24" s="102"/>
      <c r="K24" s="102">
        <v>0.22819999999999999</v>
      </c>
      <c r="L24" s="102"/>
      <c r="M24" s="102">
        <v>0.20180000000000001</v>
      </c>
      <c r="N24" s="102"/>
      <c r="O24" s="102">
        <v>0.22819999999999999</v>
      </c>
      <c r="P24" s="102"/>
      <c r="Q24" s="102">
        <v>0.22819999999999999</v>
      </c>
      <c r="R24" s="102"/>
      <c r="S24" s="102">
        <v>0.22059999999999999</v>
      </c>
      <c r="T24" s="102"/>
      <c r="U24" s="102">
        <v>0.22059999999999999</v>
      </c>
      <c r="V24" s="102"/>
      <c r="W24" s="102">
        <v>0.22059999999999999</v>
      </c>
      <c r="X24" s="102"/>
      <c r="Y24" s="102">
        <v>0.22059999999999999</v>
      </c>
      <c r="Z24" s="102"/>
      <c r="AA24" s="102">
        <v>0.22059999999999999</v>
      </c>
      <c r="AB24" s="102"/>
      <c r="AC24" s="102">
        <v>0.22059999999999999</v>
      </c>
      <c r="AD24" s="102"/>
      <c r="AE24" s="102">
        <v>0.22059999999999999</v>
      </c>
      <c r="AF24" s="102"/>
      <c r="AG24" s="102">
        <v>0.22059999999999999</v>
      </c>
      <c r="AH24" s="102"/>
      <c r="AI24" s="102">
        <v>0.22059999999999999</v>
      </c>
      <c r="AJ24" s="102"/>
      <c r="AK24" s="102">
        <v>0.22819999999999999</v>
      </c>
      <c r="AL24" s="102"/>
      <c r="AM24" s="102">
        <v>0.20180000000000001</v>
      </c>
      <c r="AN24" s="102"/>
      <c r="AO24" s="102">
        <v>0.22059999999999999</v>
      </c>
      <c r="AP24" s="102"/>
      <c r="AQ24" s="102">
        <v>0.22059999999999999</v>
      </c>
      <c r="AR24" s="102"/>
      <c r="AS24" s="102">
        <v>0.22819999999999999</v>
      </c>
    </row>
    <row r="25" spans="1:45" x14ac:dyDescent="0.35">
      <c r="A25" s="79" t="str">
        <f>Rates!A25</f>
        <v>Parent Coordinated Supported Living, 1:3</v>
      </c>
      <c r="B25" t="s">
        <v>368</v>
      </c>
      <c r="C25" s="102">
        <v>0.22059999999999999</v>
      </c>
      <c r="E25" s="102">
        <v>0.22819999999999999</v>
      </c>
      <c r="F25" s="102"/>
      <c r="G25" s="102">
        <v>0.22819999999999999</v>
      </c>
      <c r="H25" s="102"/>
      <c r="I25" s="102">
        <v>0.20180000000000001</v>
      </c>
      <c r="J25" s="102"/>
      <c r="K25" s="102">
        <v>0.22819999999999999</v>
      </c>
      <c r="L25" s="102"/>
      <c r="M25" s="102">
        <v>0.20180000000000001</v>
      </c>
      <c r="N25" s="102"/>
      <c r="O25" s="102">
        <v>0.22819999999999999</v>
      </c>
      <c r="P25" s="102"/>
      <c r="Q25" s="102">
        <v>0.22819999999999999</v>
      </c>
      <c r="R25" s="102"/>
      <c r="S25" s="102">
        <v>0.22059999999999999</v>
      </c>
      <c r="T25" s="102"/>
      <c r="U25" s="102">
        <v>0.22059999999999999</v>
      </c>
      <c r="V25" s="102"/>
      <c r="W25" s="102">
        <v>0.22059999999999999</v>
      </c>
      <c r="X25" s="102"/>
      <c r="Y25" s="102">
        <v>0.22059999999999999</v>
      </c>
      <c r="Z25" s="102"/>
      <c r="AA25" s="102">
        <v>0.22059999999999999</v>
      </c>
      <c r="AB25" s="102"/>
      <c r="AC25" s="102">
        <v>0.22059999999999999</v>
      </c>
      <c r="AD25" s="102"/>
      <c r="AE25" s="102">
        <v>0.22059999999999999</v>
      </c>
      <c r="AF25" s="102"/>
      <c r="AG25" s="102">
        <v>0.22059999999999999</v>
      </c>
      <c r="AH25" s="102"/>
      <c r="AI25" s="102">
        <v>0.22059999999999999</v>
      </c>
      <c r="AJ25" s="102"/>
      <c r="AK25" s="102">
        <v>0.22819999999999999</v>
      </c>
      <c r="AL25" s="102"/>
      <c r="AM25" s="102">
        <v>0.20180000000000001</v>
      </c>
      <c r="AN25" s="102"/>
      <c r="AO25" s="102">
        <v>0.22059999999999999</v>
      </c>
      <c r="AP25" s="102"/>
      <c r="AQ25" s="102">
        <v>0.22059999999999999</v>
      </c>
      <c r="AR25" s="102"/>
      <c r="AS25" s="102">
        <v>0.22819999999999999</v>
      </c>
    </row>
    <row r="26" spans="1:45" x14ac:dyDescent="0.35">
      <c r="A26" s="79" t="str">
        <f>Rates!A26</f>
        <v>Parent Coordinated Supported Living, OT Rate, 1:1</v>
      </c>
      <c r="B26" t="s">
        <v>369</v>
      </c>
      <c r="C26" s="102">
        <v>7.6499999999999999E-2</v>
      </c>
      <c r="E26" s="102">
        <v>7.6499999999999999E-2</v>
      </c>
      <c r="F26" s="102"/>
      <c r="G26" s="102">
        <v>7.6499999999999999E-2</v>
      </c>
      <c r="H26" s="102"/>
      <c r="I26" s="102">
        <v>7.6499999999999999E-2</v>
      </c>
      <c r="J26" s="102"/>
      <c r="K26" s="102">
        <v>7.6499999999999999E-2</v>
      </c>
      <c r="L26" s="102"/>
      <c r="M26" s="102">
        <v>7.6499999999999999E-2</v>
      </c>
      <c r="N26" s="102"/>
      <c r="O26" s="102">
        <v>7.6499999999999999E-2</v>
      </c>
      <c r="P26" s="102"/>
      <c r="Q26" s="102">
        <v>7.6499999999999999E-2</v>
      </c>
      <c r="R26" s="102"/>
      <c r="S26" s="102">
        <v>7.6499999999999999E-2</v>
      </c>
      <c r="T26" s="102"/>
      <c r="U26" s="102">
        <v>7.6499999999999999E-2</v>
      </c>
      <c r="V26" s="102"/>
      <c r="W26" s="102">
        <v>7.6499999999999999E-2</v>
      </c>
      <c r="X26" s="102"/>
      <c r="Y26" s="102">
        <v>7.6499999999999999E-2</v>
      </c>
      <c r="Z26" s="102"/>
      <c r="AA26" s="102">
        <v>7.6499999999999999E-2</v>
      </c>
      <c r="AB26" s="102"/>
      <c r="AC26" s="102">
        <v>7.6499999999999999E-2</v>
      </c>
      <c r="AD26" s="102"/>
      <c r="AE26" s="102">
        <v>7.6499999999999999E-2</v>
      </c>
      <c r="AF26" s="102"/>
      <c r="AG26" s="102">
        <v>7.6499999999999999E-2</v>
      </c>
      <c r="AH26" s="102"/>
      <c r="AI26" s="102">
        <v>7.6499999999999999E-2</v>
      </c>
      <c r="AJ26" s="102"/>
      <c r="AK26" s="102">
        <v>7.6499999999999999E-2</v>
      </c>
      <c r="AL26" s="102"/>
      <c r="AM26" s="102">
        <v>7.6499999999999999E-2</v>
      </c>
      <c r="AN26" s="102"/>
      <c r="AO26" s="102">
        <v>7.6499999999999999E-2</v>
      </c>
      <c r="AP26" s="102"/>
      <c r="AQ26" s="102">
        <v>7.6499999999999999E-2</v>
      </c>
      <c r="AR26" s="102"/>
      <c r="AS26" s="102">
        <v>7.6499999999999999E-2</v>
      </c>
    </row>
    <row r="27" spans="1:45" x14ac:dyDescent="0.35">
      <c r="A27" s="79" t="str">
        <f>Rates!A27</f>
        <v>Parent Coordinated Supported Living, OT Rate, 1:2</v>
      </c>
      <c r="B27" t="s">
        <v>370</v>
      </c>
      <c r="C27" s="102">
        <v>7.6499999999999999E-2</v>
      </c>
      <c r="E27" s="102">
        <v>7.6499999999999999E-2</v>
      </c>
      <c r="F27" s="102"/>
      <c r="G27" s="102">
        <v>7.6499999999999999E-2</v>
      </c>
      <c r="H27" s="102"/>
      <c r="I27" s="102">
        <v>7.6499999999999999E-2</v>
      </c>
      <c r="J27" s="102"/>
      <c r="K27" s="102">
        <v>7.6499999999999999E-2</v>
      </c>
      <c r="L27" s="102"/>
      <c r="M27" s="102">
        <v>7.6499999999999999E-2</v>
      </c>
      <c r="N27" s="102"/>
      <c r="O27" s="102">
        <v>7.6499999999999999E-2</v>
      </c>
      <c r="P27" s="102"/>
      <c r="Q27" s="102">
        <v>7.6499999999999999E-2</v>
      </c>
      <c r="R27" s="102"/>
      <c r="S27" s="102">
        <v>7.6499999999999999E-2</v>
      </c>
      <c r="T27" s="102"/>
      <c r="U27" s="102">
        <v>7.6499999999999999E-2</v>
      </c>
      <c r="V27" s="102"/>
      <c r="W27" s="102">
        <v>7.6499999999999999E-2</v>
      </c>
      <c r="X27" s="102"/>
      <c r="Y27" s="102">
        <v>7.6499999999999999E-2</v>
      </c>
      <c r="Z27" s="102"/>
      <c r="AA27" s="102">
        <v>7.6499999999999999E-2</v>
      </c>
      <c r="AB27" s="102"/>
      <c r="AC27" s="102">
        <v>7.6499999999999999E-2</v>
      </c>
      <c r="AD27" s="102"/>
      <c r="AE27" s="102">
        <v>7.6499999999999999E-2</v>
      </c>
      <c r="AF27" s="102"/>
      <c r="AG27" s="102">
        <v>7.6499999999999999E-2</v>
      </c>
      <c r="AH27" s="102"/>
      <c r="AI27" s="102">
        <v>7.6499999999999999E-2</v>
      </c>
      <c r="AJ27" s="102"/>
      <c r="AK27" s="102">
        <v>7.6499999999999999E-2</v>
      </c>
      <c r="AL27" s="102"/>
      <c r="AM27" s="102">
        <v>7.6499999999999999E-2</v>
      </c>
      <c r="AN27" s="102"/>
      <c r="AO27" s="102">
        <v>7.6499999999999999E-2</v>
      </c>
      <c r="AP27" s="102"/>
      <c r="AQ27" s="102">
        <v>7.6499999999999999E-2</v>
      </c>
      <c r="AR27" s="102"/>
      <c r="AS27" s="102">
        <v>7.6499999999999999E-2</v>
      </c>
    </row>
    <row r="28" spans="1:45" x14ac:dyDescent="0.35">
      <c r="A28" s="79" t="str">
        <f>Rates!A28</f>
        <v>Parent Coordinated Supported Living, OT Rate, 1:3</v>
      </c>
      <c r="B28" t="s">
        <v>371</v>
      </c>
      <c r="C28" s="102">
        <v>7.6499999999999999E-2</v>
      </c>
      <c r="E28" s="102">
        <v>7.6499999999999999E-2</v>
      </c>
      <c r="F28" s="102"/>
      <c r="G28" s="102">
        <v>7.6499999999999999E-2</v>
      </c>
      <c r="H28" s="102"/>
      <c r="I28" s="102">
        <v>7.6499999999999999E-2</v>
      </c>
      <c r="J28" s="102"/>
      <c r="K28" s="102">
        <v>7.6499999999999999E-2</v>
      </c>
      <c r="L28" s="102"/>
      <c r="M28" s="102">
        <v>7.6499999999999999E-2</v>
      </c>
      <c r="N28" s="102"/>
      <c r="O28" s="102">
        <v>7.6499999999999999E-2</v>
      </c>
      <c r="P28" s="102"/>
      <c r="Q28" s="102">
        <v>7.6499999999999999E-2</v>
      </c>
      <c r="R28" s="102"/>
      <c r="S28" s="102">
        <v>7.6499999999999999E-2</v>
      </c>
      <c r="T28" s="102"/>
      <c r="U28" s="102">
        <v>7.6499999999999999E-2</v>
      </c>
      <c r="V28" s="102"/>
      <c r="W28" s="102">
        <v>7.6499999999999999E-2</v>
      </c>
      <c r="X28" s="102"/>
      <c r="Y28" s="102">
        <v>7.6499999999999999E-2</v>
      </c>
      <c r="Z28" s="102"/>
      <c r="AA28" s="102">
        <v>7.6499999999999999E-2</v>
      </c>
      <c r="AB28" s="102"/>
      <c r="AC28" s="102">
        <v>7.6499999999999999E-2</v>
      </c>
      <c r="AD28" s="102"/>
      <c r="AE28" s="102">
        <v>7.6499999999999999E-2</v>
      </c>
      <c r="AF28" s="102"/>
      <c r="AG28" s="102">
        <v>7.6499999999999999E-2</v>
      </c>
      <c r="AH28" s="102"/>
      <c r="AI28" s="102">
        <v>7.6499999999999999E-2</v>
      </c>
      <c r="AJ28" s="102"/>
      <c r="AK28" s="102">
        <v>7.6499999999999999E-2</v>
      </c>
      <c r="AL28" s="102"/>
      <c r="AM28" s="102">
        <v>7.6499999999999999E-2</v>
      </c>
      <c r="AN28" s="102"/>
      <c r="AO28" s="102">
        <v>7.6499999999999999E-2</v>
      </c>
      <c r="AP28" s="102"/>
      <c r="AQ28" s="102">
        <v>7.6499999999999999E-2</v>
      </c>
      <c r="AR28" s="102"/>
      <c r="AS28" s="102">
        <v>7.6499999999999999E-2</v>
      </c>
    </row>
    <row r="29" spans="1:45" x14ac:dyDescent="0.35">
      <c r="A29" s="79" t="str">
        <f>Rates!A29</f>
        <v>Supported Living Services, 1:1</v>
      </c>
      <c r="B29" t="s">
        <v>372</v>
      </c>
      <c r="C29" s="102">
        <v>0.22059999999999999</v>
      </c>
      <c r="E29" s="102">
        <v>0.22819999999999999</v>
      </c>
      <c r="F29" s="102"/>
      <c r="G29" s="102">
        <v>0.22819999999999999</v>
      </c>
      <c r="H29" s="102"/>
      <c r="I29" s="102">
        <v>0.20180000000000001</v>
      </c>
      <c r="J29" s="102"/>
      <c r="K29" s="102">
        <v>0.22819999999999999</v>
      </c>
      <c r="L29" s="102"/>
      <c r="M29" s="102">
        <v>0.20180000000000001</v>
      </c>
      <c r="N29" s="102"/>
      <c r="O29" s="102">
        <v>0.22819999999999999</v>
      </c>
      <c r="P29" s="102"/>
      <c r="Q29" s="102">
        <v>0.22819999999999999</v>
      </c>
      <c r="R29" s="102"/>
      <c r="S29" s="102">
        <v>0.22059999999999999</v>
      </c>
      <c r="T29" s="102"/>
      <c r="U29" s="102">
        <v>0.22059999999999999</v>
      </c>
      <c r="V29" s="102"/>
      <c r="W29" s="102">
        <v>0.22059999999999999</v>
      </c>
      <c r="X29" s="102"/>
      <c r="Y29" s="102">
        <v>0.22059999999999999</v>
      </c>
      <c r="Z29" s="102"/>
      <c r="AA29" s="102">
        <v>0.22059999999999999</v>
      </c>
      <c r="AB29" s="102"/>
      <c r="AC29" s="102">
        <v>0.22059999999999999</v>
      </c>
      <c r="AD29" s="102"/>
      <c r="AE29" s="102">
        <v>0.22059999999999999</v>
      </c>
      <c r="AF29" s="102"/>
      <c r="AG29" s="102">
        <v>0.22059999999999999</v>
      </c>
      <c r="AH29" s="102"/>
      <c r="AI29" s="102">
        <v>0.22059999999999999</v>
      </c>
      <c r="AJ29" s="102"/>
      <c r="AK29" s="102">
        <v>0.22819999999999999</v>
      </c>
      <c r="AL29" s="102"/>
      <c r="AM29" s="102">
        <v>0.20180000000000001</v>
      </c>
      <c r="AN29" s="102"/>
      <c r="AO29" s="102">
        <v>0.22059999999999999</v>
      </c>
      <c r="AP29" s="102"/>
      <c r="AQ29" s="102">
        <v>0.22059999999999999</v>
      </c>
      <c r="AR29" s="102"/>
      <c r="AS29" s="102">
        <v>0.22819999999999999</v>
      </c>
    </row>
    <row r="30" spans="1:45" x14ac:dyDescent="0.35">
      <c r="A30" s="79" t="str">
        <f>Rates!A30</f>
        <v>Supported Living Services, 1:2</v>
      </c>
      <c r="B30" t="s">
        <v>373</v>
      </c>
      <c r="C30" s="102">
        <v>0.22059999999999999</v>
      </c>
      <c r="E30" s="102">
        <v>0.22819999999999999</v>
      </c>
      <c r="F30" s="102"/>
      <c r="G30" s="102">
        <v>0.22819999999999999</v>
      </c>
      <c r="H30" s="102"/>
      <c r="I30" s="102">
        <v>0.20180000000000001</v>
      </c>
      <c r="J30" s="102"/>
      <c r="K30" s="102">
        <v>0.22819999999999999</v>
      </c>
      <c r="L30" s="102"/>
      <c r="M30" s="102">
        <v>0.20180000000000001</v>
      </c>
      <c r="N30" s="102"/>
      <c r="O30" s="102">
        <v>0.22819999999999999</v>
      </c>
      <c r="P30" s="102"/>
      <c r="Q30" s="102">
        <v>0.22819999999999999</v>
      </c>
      <c r="R30" s="102"/>
      <c r="S30" s="102">
        <v>0.22059999999999999</v>
      </c>
      <c r="T30" s="102"/>
      <c r="U30" s="102">
        <v>0.22059999999999999</v>
      </c>
      <c r="V30" s="102"/>
      <c r="W30" s="102">
        <v>0.22059999999999999</v>
      </c>
      <c r="X30" s="102"/>
      <c r="Y30" s="102">
        <v>0.22059999999999999</v>
      </c>
      <c r="Z30" s="102"/>
      <c r="AA30" s="102">
        <v>0.22059999999999999</v>
      </c>
      <c r="AB30" s="102"/>
      <c r="AC30" s="102">
        <v>0.22059999999999999</v>
      </c>
      <c r="AD30" s="102"/>
      <c r="AE30" s="102">
        <v>0.22059999999999999</v>
      </c>
      <c r="AF30" s="102"/>
      <c r="AG30" s="102">
        <v>0.22059999999999999</v>
      </c>
      <c r="AH30" s="102"/>
      <c r="AI30" s="102">
        <v>0.22059999999999999</v>
      </c>
      <c r="AJ30" s="102"/>
      <c r="AK30" s="102">
        <v>0.22819999999999999</v>
      </c>
      <c r="AL30" s="102"/>
      <c r="AM30" s="102">
        <v>0.20180000000000001</v>
      </c>
      <c r="AN30" s="102"/>
      <c r="AO30" s="102">
        <v>0.22059999999999999</v>
      </c>
      <c r="AP30" s="102"/>
      <c r="AQ30" s="102">
        <v>0.22059999999999999</v>
      </c>
      <c r="AR30" s="102"/>
      <c r="AS30" s="102">
        <v>0.22819999999999999</v>
      </c>
    </row>
    <row r="31" spans="1:45" x14ac:dyDescent="0.35">
      <c r="A31" s="79" t="str">
        <f>Rates!A31</f>
        <v>Supported Living Services, 1:3</v>
      </c>
      <c r="B31" t="s">
        <v>374</v>
      </c>
      <c r="C31" s="102">
        <v>0.22059999999999999</v>
      </c>
      <c r="E31" s="102">
        <v>0.22819999999999999</v>
      </c>
      <c r="F31" s="102"/>
      <c r="G31" s="102">
        <v>0.22819999999999999</v>
      </c>
      <c r="H31" s="102"/>
      <c r="I31" s="102">
        <v>0.20180000000000001</v>
      </c>
      <c r="J31" s="102"/>
      <c r="K31" s="102">
        <v>0.22819999999999999</v>
      </c>
      <c r="L31" s="102"/>
      <c r="M31" s="102">
        <v>0.20180000000000001</v>
      </c>
      <c r="N31" s="102"/>
      <c r="O31" s="102">
        <v>0.22819999999999999</v>
      </c>
      <c r="P31" s="102"/>
      <c r="Q31" s="102">
        <v>0.22819999999999999</v>
      </c>
      <c r="R31" s="102"/>
      <c r="S31" s="102">
        <v>0.22059999999999999</v>
      </c>
      <c r="T31" s="102"/>
      <c r="U31" s="102">
        <v>0.22059999999999999</v>
      </c>
      <c r="V31" s="102"/>
      <c r="W31" s="102">
        <v>0.22059999999999999</v>
      </c>
      <c r="X31" s="102"/>
      <c r="Y31" s="102">
        <v>0.22059999999999999</v>
      </c>
      <c r="Z31" s="102"/>
      <c r="AA31" s="102">
        <v>0.22059999999999999</v>
      </c>
      <c r="AB31" s="102"/>
      <c r="AC31" s="102">
        <v>0.22059999999999999</v>
      </c>
      <c r="AD31" s="102"/>
      <c r="AE31" s="102">
        <v>0.22059999999999999</v>
      </c>
      <c r="AF31" s="102"/>
      <c r="AG31" s="102">
        <v>0.22059999999999999</v>
      </c>
      <c r="AH31" s="102"/>
      <c r="AI31" s="102">
        <v>0.22059999999999999</v>
      </c>
      <c r="AJ31" s="102"/>
      <c r="AK31" s="102">
        <v>0.22819999999999999</v>
      </c>
      <c r="AL31" s="102"/>
      <c r="AM31" s="102">
        <v>0.20180000000000001</v>
      </c>
      <c r="AN31" s="102"/>
      <c r="AO31" s="102">
        <v>0.22059999999999999</v>
      </c>
      <c r="AP31" s="102"/>
      <c r="AQ31" s="102">
        <v>0.22059999999999999</v>
      </c>
      <c r="AR31" s="102"/>
      <c r="AS31" s="102">
        <v>0.22819999999999999</v>
      </c>
    </row>
    <row r="32" spans="1:45" x14ac:dyDescent="0.35">
      <c r="A32" s="79" t="str">
        <f>Rates!A32</f>
        <v>Parenting Support Services, 1:1</v>
      </c>
      <c r="B32" t="s">
        <v>375</v>
      </c>
      <c r="C32" s="102">
        <v>0.16120000000000001</v>
      </c>
      <c r="E32" s="102">
        <v>0.16569999999999999</v>
      </c>
      <c r="F32" s="102"/>
      <c r="G32" s="102">
        <v>0.16569999999999999</v>
      </c>
      <c r="H32" s="102"/>
      <c r="I32" s="102">
        <v>0.15010000000000001</v>
      </c>
      <c r="J32" s="102"/>
      <c r="K32" s="102">
        <v>0.16569999999999999</v>
      </c>
      <c r="L32" s="102"/>
      <c r="M32" s="102">
        <v>0.15010000000000001</v>
      </c>
      <c r="N32" s="102"/>
      <c r="O32" s="102">
        <v>0.16569999999999999</v>
      </c>
      <c r="P32" s="102"/>
      <c r="Q32" s="102">
        <v>0.16569999999999999</v>
      </c>
      <c r="R32" s="102"/>
      <c r="S32" s="102">
        <v>0.16120000000000001</v>
      </c>
      <c r="T32" s="102"/>
      <c r="U32" s="102">
        <v>0.16120000000000001</v>
      </c>
      <c r="V32" s="102"/>
      <c r="W32" s="102">
        <v>0.16120000000000001</v>
      </c>
      <c r="X32" s="102"/>
      <c r="Y32" s="102">
        <v>0.16120000000000001</v>
      </c>
      <c r="Z32" s="102"/>
      <c r="AA32" s="102">
        <v>0.16120000000000001</v>
      </c>
      <c r="AB32" s="102"/>
      <c r="AC32" s="102">
        <v>0.16120000000000001</v>
      </c>
      <c r="AD32" s="102"/>
      <c r="AE32" s="102">
        <v>0.16120000000000001</v>
      </c>
      <c r="AF32" s="102"/>
      <c r="AG32" s="102">
        <v>0.16120000000000001</v>
      </c>
      <c r="AH32" s="102"/>
      <c r="AI32" s="102">
        <v>0.16120000000000001</v>
      </c>
      <c r="AJ32" s="102"/>
      <c r="AK32" s="102">
        <v>0.16569999999999999</v>
      </c>
      <c r="AL32" s="102"/>
      <c r="AM32" s="102">
        <v>0.15010000000000001</v>
      </c>
      <c r="AN32" s="102"/>
      <c r="AO32" s="102">
        <v>0.16120000000000001</v>
      </c>
      <c r="AP32" s="102"/>
      <c r="AQ32" s="102">
        <v>0.16120000000000001</v>
      </c>
      <c r="AR32" s="102"/>
      <c r="AS32" s="102">
        <v>0.16569999999999999</v>
      </c>
    </row>
    <row r="33" spans="1:45" x14ac:dyDescent="0.35">
      <c r="A33" s="79" t="str">
        <f>Rates!A33</f>
        <v>Parenting Support Services, 1:2</v>
      </c>
      <c r="B33" t="s">
        <v>376</v>
      </c>
      <c r="C33" s="102">
        <v>0.16120000000000001</v>
      </c>
      <c r="E33" s="102">
        <v>0.16569999999999999</v>
      </c>
      <c r="F33" s="102"/>
      <c r="G33" s="102">
        <v>0.16569999999999999</v>
      </c>
      <c r="H33" s="102"/>
      <c r="I33" s="102">
        <v>0.15010000000000001</v>
      </c>
      <c r="J33" s="102"/>
      <c r="K33" s="102">
        <v>0.16569999999999999</v>
      </c>
      <c r="L33" s="102"/>
      <c r="M33" s="102">
        <v>0.15010000000000001</v>
      </c>
      <c r="N33" s="102"/>
      <c r="O33" s="102">
        <v>0.16569999999999999</v>
      </c>
      <c r="P33" s="102"/>
      <c r="Q33" s="102">
        <v>0.16569999999999999</v>
      </c>
      <c r="R33" s="102"/>
      <c r="S33" s="102">
        <v>0.16120000000000001</v>
      </c>
      <c r="T33" s="102"/>
      <c r="U33" s="102">
        <v>0.16120000000000001</v>
      </c>
      <c r="V33" s="102"/>
      <c r="W33" s="102">
        <v>0.16120000000000001</v>
      </c>
      <c r="X33" s="102"/>
      <c r="Y33" s="102">
        <v>0.16120000000000001</v>
      </c>
      <c r="Z33" s="102"/>
      <c r="AA33" s="102">
        <v>0.16120000000000001</v>
      </c>
      <c r="AB33" s="102"/>
      <c r="AC33" s="102">
        <v>0.16120000000000001</v>
      </c>
      <c r="AD33" s="102"/>
      <c r="AE33" s="102">
        <v>0.16120000000000001</v>
      </c>
      <c r="AF33" s="102"/>
      <c r="AG33" s="102">
        <v>0.16120000000000001</v>
      </c>
      <c r="AH33" s="102"/>
      <c r="AI33" s="102">
        <v>0.16120000000000001</v>
      </c>
      <c r="AJ33" s="102"/>
      <c r="AK33" s="102">
        <v>0.16569999999999999</v>
      </c>
      <c r="AL33" s="102"/>
      <c r="AM33" s="102">
        <v>0.15010000000000001</v>
      </c>
      <c r="AN33" s="102"/>
      <c r="AO33" s="102">
        <v>0.16120000000000001</v>
      </c>
      <c r="AP33" s="102"/>
      <c r="AQ33" s="102">
        <v>0.16120000000000001</v>
      </c>
      <c r="AR33" s="102"/>
      <c r="AS33" s="102">
        <v>0.16569999999999999</v>
      </c>
    </row>
    <row r="34" spans="1:45" x14ac:dyDescent="0.35">
      <c r="A34" s="79" t="str">
        <f>Rates!A34</f>
        <v>Parenting Support Services, 1:3</v>
      </c>
      <c r="B34" t="s">
        <v>377</v>
      </c>
      <c r="C34" s="102">
        <v>0.16120000000000001</v>
      </c>
      <c r="E34" s="102">
        <v>0.16569999999999999</v>
      </c>
      <c r="F34" s="102"/>
      <c r="G34" s="102">
        <v>0.16569999999999999</v>
      </c>
      <c r="H34" s="102"/>
      <c r="I34" s="102">
        <v>0.15010000000000001</v>
      </c>
      <c r="J34" s="102"/>
      <c r="K34" s="102">
        <v>0.16569999999999999</v>
      </c>
      <c r="L34" s="102"/>
      <c r="M34" s="102">
        <v>0.15010000000000001</v>
      </c>
      <c r="N34" s="102"/>
      <c r="O34" s="102">
        <v>0.16569999999999999</v>
      </c>
      <c r="P34" s="102"/>
      <c r="Q34" s="102">
        <v>0.16569999999999999</v>
      </c>
      <c r="R34" s="102"/>
      <c r="S34" s="102">
        <v>0.16120000000000001</v>
      </c>
      <c r="T34" s="102"/>
      <c r="U34" s="102">
        <v>0.16120000000000001</v>
      </c>
      <c r="V34" s="102"/>
      <c r="W34" s="102">
        <v>0.16120000000000001</v>
      </c>
      <c r="X34" s="102"/>
      <c r="Y34" s="102">
        <v>0.16120000000000001</v>
      </c>
      <c r="Z34" s="102"/>
      <c r="AA34" s="102">
        <v>0.16120000000000001</v>
      </c>
      <c r="AB34" s="102"/>
      <c r="AC34" s="102">
        <v>0.16120000000000001</v>
      </c>
      <c r="AD34" s="102"/>
      <c r="AE34" s="102">
        <v>0.16120000000000001</v>
      </c>
      <c r="AF34" s="102"/>
      <c r="AG34" s="102">
        <v>0.16120000000000001</v>
      </c>
      <c r="AH34" s="102"/>
      <c r="AI34" s="102">
        <v>0.16120000000000001</v>
      </c>
      <c r="AJ34" s="102"/>
      <c r="AK34" s="102">
        <v>0.16569999999999999</v>
      </c>
      <c r="AL34" s="102"/>
      <c r="AM34" s="102">
        <v>0.15010000000000001</v>
      </c>
      <c r="AN34" s="102"/>
      <c r="AO34" s="102">
        <v>0.16120000000000001</v>
      </c>
      <c r="AP34" s="102"/>
      <c r="AQ34" s="102">
        <v>0.16120000000000001</v>
      </c>
      <c r="AR34" s="102"/>
      <c r="AS34" s="102">
        <v>0.16569999999999999</v>
      </c>
    </row>
    <row r="35" spans="1:45" x14ac:dyDescent="0.35">
      <c r="A35" s="79" t="str">
        <f>Rates!A35</f>
        <v>Respite, 1:1</v>
      </c>
      <c r="B35" t="s">
        <v>378</v>
      </c>
      <c r="C35" s="102">
        <v>0.2225</v>
      </c>
      <c r="E35" s="102">
        <v>0.23019999999999999</v>
      </c>
      <c r="F35" s="102"/>
      <c r="G35" s="102">
        <v>0.23019999999999999</v>
      </c>
      <c r="H35" s="102"/>
      <c r="I35" s="102">
        <v>0.2036</v>
      </c>
      <c r="J35" s="102"/>
      <c r="K35" s="102">
        <v>0.23019999999999999</v>
      </c>
      <c r="L35" s="102"/>
      <c r="M35" s="102">
        <v>0.2036</v>
      </c>
      <c r="N35" s="102"/>
      <c r="O35" s="102">
        <v>0.23019999999999999</v>
      </c>
      <c r="P35" s="102"/>
      <c r="Q35" s="102">
        <v>0.23019999999999999</v>
      </c>
      <c r="R35" s="102"/>
      <c r="S35" s="102">
        <v>0.2225</v>
      </c>
      <c r="T35" s="102"/>
      <c r="U35" s="102">
        <v>0.2225</v>
      </c>
      <c r="V35" s="102"/>
      <c r="W35" s="102">
        <v>0.2225</v>
      </c>
      <c r="X35" s="102"/>
      <c r="Y35" s="102">
        <v>0.2225</v>
      </c>
      <c r="Z35" s="102"/>
      <c r="AA35" s="102">
        <v>0.2225</v>
      </c>
      <c r="AB35" s="102"/>
      <c r="AC35" s="102">
        <v>0.2225</v>
      </c>
      <c r="AD35" s="102"/>
      <c r="AE35" s="102">
        <v>0.2225</v>
      </c>
      <c r="AF35" s="102"/>
      <c r="AG35" s="102">
        <v>0.2225</v>
      </c>
      <c r="AH35" s="102"/>
      <c r="AI35" s="102">
        <v>0.2225</v>
      </c>
      <c r="AJ35" s="102"/>
      <c r="AK35" s="102">
        <v>0.23019999999999999</v>
      </c>
      <c r="AL35" s="102"/>
      <c r="AM35" s="102">
        <v>0.2036</v>
      </c>
      <c r="AN35" s="102"/>
      <c r="AO35" s="102">
        <v>0.2225</v>
      </c>
      <c r="AP35" s="102"/>
      <c r="AQ35" s="102">
        <v>0.2225</v>
      </c>
      <c r="AR35" s="102"/>
      <c r="AS35" s="102">
        <v>0.23019999999999999</v>
      </c>
    </row>
    <row r="36" spans="1:45" x14ac:dyDescent="0.35">
      <c r="A36" s="79" t="str">
        <f>Rates!A36</f>
        <v>Respite, 1:2</v>
      </c>
      <c r="B36" t="s">
        <v>379</v>
      </c>
      <c r="C36" s="102">
        <v>0.2225</v>
      </c>
      <c r="E36" s="102">
        <v>0.23019999999999999</v>
      </c>
      <c r="F36" s="102"/>
      <c r="G36" s="102">
        <v>0.23019999999999999</v>
      </c>
      <c r="H36" s="102"/>
      <c r="I36" s="102">
        <v>0.2036</v>
      </c>
      <c r="J36" s="102"/>
      <c r="K36" s="102">
        <v>0.23019999999999999</v>
      </c>
      <c r="L36" s="102"/>
      <c r="M36" s="102">
        <v>0.2036</v>
      </c>
      <c r="N36" s="102"/>
      <c r="O36" s="102">
        <v>0.23019999999999999</v>
      </c>
      <c r="P36" s="102"/>
      <c r="Q36" s="102">
        <v>0.23019999999999999</v>
      </c>
      <c r="R36" s="102"/>
      <c r="S36" s="102">
        <v>0.2225</v>
      </c>
      <c r="T36" s="102"/>
      <c r="U36" s="102">
        <v>0.2225</v>
      </c>
      <c r="V36" s="102"/>
      <c r="W36" s="102">
        <v>0.2225</v>
      </c>
      <c r="X36" s="102"/>
      <c r="Y36" s="102">
        <v>0.2225</v>
      </c>
      <c r="Z36" s="102"/>
      <c r="AA36" s="102">
        <v>0.2225</v>
      </c>
      <c r="AB36" s="102"/>
      <c r="AC36" s="102">
        <v>0.2225</v>
      </c>
      <c r="AD36" s="102"/>
      <c r="AE36" s="102">
        <v>0.2225</v>
      </c>
      <c r="AF36" s="102"/>
      <c r="AG36" s="102">
        <v>0.2225</v>
      </c>
      <c r="AH36" s="102"/>
      <c r="AI36" s="102">
        <v>0.2225</v>
      </c>
      <c r="AJ36" s="102"/>
      <c r="AK36" s="102">
        <v>0.23019999999999999</v>
      </c>
      <c r="AL36" s="102"/>
      <c r="AM36" s="102">
        <v>0.2036</v>
      </c>
      <c r="AN36" s="102"/>
      <c r="AO36" s="102">
        <v>0.2225</v>
      </c>
      <c r="AP36" s="102"/>
      <c r="AQ36" s="102">
        <v>0.2225</v>
      </c>
      <c r="AR36" s="102"/>
      <c r="AS36" s="102">
        <v>0.23019999999999999</v>
      </c>
    </row>
    <row r="37" spans="1:45" x14ac:dyDescent="0.35">
      <c r="A37" s="79" t="str">
        <f>Rates!A37</f>
        <v>Respite, 1:3</v>
      </c>
      <c r="B37" t="s">
        <v>380</v>
      </c>
      <c r="C37" s="102">
        <v>0.2225</v>
      </c>
      <c r="E37" s="102">
        <v>0.23019999999999999</v>
      </c>
      <c r="F37" s="102"/>
      <c r="G37" s="102">
        <v>0.23019999999999999</v>
      </c>
      <c r="H37" s="102"/>
      <c r="I37" s="102">
        <v>0.2036</v>
      </c>
      <c r="J37" s="102"/>
      <c r="K37" s="102">
        <v>0.23019999999999999</v>
      </c>
      <c r="L37" s="102"/>
      <c r="M37" s="102">
        <v>0.2036</v>
      </c>
      <c r="N37" s="102"/>
      <c r="O37" s="102">
        <v>0.23019999999999999</v>
      </c>
      <c r="P37" s="102"/>
      <c r="Q37" s="102">
        <v>0.23019999999999999</v>
      </c>
      <c r="R37" s="102"/>
      <c r="S37" s="102">
        <v>0.2225</v>
      </c>
      <c r="T37" s="102"/>
      <c r="U37" s="102">
        <v>0.2225</v>
      </c>
      <c r="V37" s="102"/>
      <c r="W37" s="102">
        <v>0.2225</v>
      </c>
      <c r="X37" s="102"/>
      <c r="Y37" s="102">
        <v>0.2225</v>
      </c>
      <c r="Z37" s="102"/>
      <c r="AA37" s="102">
        <v>0.2225</v>
      </c>
      <c r="AB37" s="102"/>
      <c r="AC37" s="102">
        <v>0.2225</v>
      </c>
      <c r="AD37" s="102"/>
      <c r="AE37" s="102">
        <v>0.2225</v>
      </c>
      <c r="AF37" s="102"/>
      <c r="AG37" s="102">
        <v>0.2225</v>
      </c>
      <c r="AH37" s="102"/>
      <c r="AI37" s="102">
        <v>0.2225</v>
      </c>
      <c r="AJ37" s="102"/>
      <c r="AK37" s="102">
        <v>0.23019999999999999</v>
      </c>
      <c r="AL37" s="102"/>
      <c r="AM37" s="102">
        <v>0.2036</v>
      </c>
      <c r="AN37" s="102"/>
      <c r="AO37" s="102">
        <v>0.2225</v>
      </c>
      <c r="AP37" s="102"/>
      <c r="AQ37" s="102">
        <v>0.2225</v>
      </c>
      <c r="AR37" s="102"/>
      <c r="AS37" s="102">
        <v>0.23019999999999999</v>
      </c>
    </row>
    <row r="38" spans="1:45" x14ac:dyDescent="0.35">
      <c r="A38" s="79" t="str">
        <f>Rates!A38</f>
        <v>Respite, 1:4</v>
      </c>
      <c r="B38" t="s">
        <v>381</v>
      </c>
      <c r="C38" s="102">
        <v>0.2225</v>
      </c>
      <c r="E38" s="102">
        <v>0.23019999999999999</v>
      </c>
      <c r="F38" s="102"/>
      <c r="G38" s="102">
        <v>0.23019999999999999</v>
      </c>
      <c r="H38" s="102"/>
      <c r="I38" s="102">
        <v>0.2036</v>
      </c>
      <c r="J38" s="102"/>
      <c r="K38" s="102">
        <v>0.23019999999999999</v>
      </c>
      <c r="L38" s="102"/>
      <c r="M38" s="102">
        <v>0.2036</v>
      </c>
      <c r="N38" s="102"/>
      <c r="O38" s="102">
        <v>0.23019999999999999</v>
      </c>
      <c r="P38" s="102"/>
      <c r="Q38" s="102">
        <v>0.23019999999999999</v>
      </c>
      <c r="R38" s="102"/>
      <c r="S38" s="102">
        <v>0.2225</v>
      </c>
      <c r="T38" s="102"/>
      <c r="U38" s="102">
        <v>0.2225</v>
      </c>
      <c r="V38" s="102"/>
      <c r="W38" s="102">
        <v>0.2225</v>
      </c>
      <c r="X38" s="102"/>
      <c r="Y38" s="102">
        <v>0.2225</v>
      </c>
      <c r="Z38" s="102"/>
      <c r="AA38" s="102">
        <v>0.2225</v>
      </c>
      <c r="AB38" s="102"/>
      <c r="AC38" s="102">
        <v>0.2225</v>
      </c>
      <c r="AD38" s="102"/>
      <c r="AE38" s="102">
        <v>0.2225</v>
      </c>
      <c r="AF38" s="102"/>
      <c r="AG38" s="102">
        <v>0.2225</v>
      </c>
      <c r="AH38" s="102"/>
      <c r="AI38" s="102">
        <v>0.2225</v>
      </c>
      <c r="AJ38" s="102"/>
      <c r="AK38" s="102">
        <v>0.23019999999999999</v>
      </c>
      <c r="AL38" s="102"/>
      <c r="AM38" s="102">
        <v>0.2036</v>
      </c>
      <c r="AN38" s="102"/>
      <c r="AO38" s="102">
        <v>0.2225</v>
      </c>
      <c r="AP38" s="102"/>
      <c r="AQ38" s="102">
        <v>0.2225</v>
      </c>
      <c r="AR38" s="102"/>
      <c r="AS38" s="102">
        <v>0.23019999999999999</v>
      </c>
    </row>
    <row r="39" spans="1:45" x14ac:dyDescent="0.35">
      <c r="A39" s="79" t="str">
        <f>Rates!A39</f>
        <v>Respite, 1:5</v>
      </c>
      <c r="B39" t="s">
        <v>382</v>
      </c>
      <c r="C39" s="102">
        <v>0.2225</v>
      </c>
      <c r="E39" s="102">
        <v>0.23019999999999999</v>
      </c>
      <c r="F39" s="102"/>
      <c r="G39" s="102">
        <v>0.23019999999999999</v>
      </c>
      <c r="H39" s="102"/>
      <c r="I39" s="102">
        <v>0.2036</v>
      </c>
      <c r="J39" s="102"/>
      <c r="K39" s="102">
        <v>0.23019999999999999</v>
      </c>
      <c r="L39" s="102"/>
      <c r="M39" s="102">
        <v>0.2036</v>
      </c>
      <c r="N39" s="102"/>
      <c r="O39" s="102">
        <v>0.23019999999999999</v>
      </c>
      <c r="P39" s="102"/>
      <c r="Q39" s="102">
        <v>0.23019999999999999</v>
      </c>
      <c r="R39" s="102"/>
      <c r="S39" s="102">
        <v>0.2225</v>
      </c>
      <c r="T39" s="102"/>
      <c r="U39" s="102">
        <v>0.2225</v>
      </c>
      <c r="V39" s="102"/>
      <c r="W39" s="102">
        <v>0.2225</v>
      </c>
      <c r="X39" s="102"/>
      <c r="Y39" s="102">
        <v>0.2225</v>
      </c>
      <c r="Z39" s="102"/>
      <c r="AA39" s="102">
        <v>0.2225</v>
      </c>
      <c r="AB39" s="102"/>
      <c r="AC39" s="102">
        <v>0.2225</v>
      </c>
      <c r="AD39" s="102"/>
      <c r="AE39" s="102">
        <v>0.2225</v>
      </c>
      <c r="AF39" s="102"/>
      <c r="AG39" s="102">
        <v>0.2225</v>
      </c>
      <c r="AH39" s="102"/>
      <c r="AI39" s="102">
        <v>0.2225</v>
      </c>
      <c r="AJ39" s="102"/>
      <c r="AK39" s="102">
        <v>0.23019999999999999</v>
      </c>
      <c r="AL39" s="102"/>
      <c r="AM39" s="102">
        <v>0.2036</v>
      </c>
      <c r="AN39" s="102"/>
      <c r="AO39" s="102">
        <v>0.2225</v>
      </c>
      <c r="AP39" s="102"/>
      <c r="AQ39" s="102">
        <v>0.2225</v>
      </c>
      <c r="AR39" s="102"/>
      <c r="AS39" s="102">
        <v>0.23019999999999999</v>
      </c>
    </row>
    <row r="40" spans="1:45" x14ac:dyDescent="0.35">
      <c r="A40" s="79" t="str">
        <f>Rates!A40</f>
        <v>Behavioral Respite, Direct Service Professional, 1:1</v>
      </c>
      <c r="B40" t="s">
        <v>630</v>
      </c>
      <c r="C40" s="102">
        <v>0.19869999999999999</v>
      </c>
      <c r="E40" s="102">
        <v>0.2051</v>
      </c>
      <c r="F40" s="102"/>
      <c r="G40" s="102">
        <v>0.2051</v>
      </c>
      <c r="H40" s="102"/>
      <c r="I40" s="102">
        <v>0.1827</v>
      </c>
      <c r="J40" s="102"/>
      <c r="K40" s="102">
        <v>0.2051</v>
      </c>
      <c r="L40" s="102"/>
      <c r="M40" s="102">
        <v>0.1827</v>
      </c>
      <c r="N40" s="102"/>
      <c r="O40" s="102">
        <v>0.2051</v>
      </c>
      <c r="P40" s="102"/>
      <c r="Q40" s="102">
        <v>0.2051</v>
      </c>
      <c r="R40" s="102"/>
      <c r="S40" s="102">
        <v>0.19869999999999999</v>
      </c>
      <c r="T40" s="102"/>
      <c r="U40" s="102">
        <v>0.19869999999999999</v>
      </c>
      <c r="V40" s="102"/>
      <c r="W40" s="102">
        <v>0.19869999999999999</v>
      </c>
      <c r="X40" s="102"/>
      <c r="Y40" s="102">
        <v>0.19869999999999999</v>
      </c>
      <c r="Z40" s="102"/>
      <c r="AA40" s="102">
        <v>0.19869999999999999</v>
      </c>
      <c r="AB40" s="102"/>
      <c r="AC40" s="102">
        <v>0.19869999999999999</v>
      </c>
      <c r="AD40" s="102"/>
      <c r="AE40" s="102">
        <v>0.19869999999999999</v>
      </c>
      <c r="AF40" s="102"/>
      <c r="AG40" s="102">
        <v>0.19869999999999999</v>
      </c>
      <c r="AH40" s="102"/>
      <c r="AI40" s="102">
        <v>0.19869999999999999</v>
      </c>
      <c r="AJ40" s="102"/>
      <c r="AK40" s="102">
        <v>0.2051</v>
      </c>
      <c r="AL40" s="102"/>
      <c r="AM40" s="102">
        <v>0.1827</v>
      </c>
      <c r="AN40" s="102"/>
      <c r="AO40" s="102">
        <v>0.19869999999999999</v>
      </c>
      <c r="AP40" s="102"/>
      <c r="AQ40" s="102">
        <v>0.19869999999999999</v>
      </c>
      <c r="AR40" s="102"/>
      <c r="AS40" s="102">
        <v>0.2051</v>
      </c>
    </row>
    <row r="41" spans="1:45" x14ac:dyDescent="0.35">
      <c r="A41" s="79" t="str">
        <f>Rates!A41</f>
        <v>Participant-Directed Respite, 1:1</v>
      </c>
      <c r="B41" t="s">
        <v>383</v>
      </c>
      <c r="C41" s="102">
        <v>0.2225</v>
      </c>
      <c r="E41" s="102">
        <v>0.23019999999999999</v>
      </c>
      <c r="F41" s="102"/>
      <c r="G41" s="102">
        <v>0.23019999999999999</v>
      </c>
      <c r="H41" s="102"/>
      <c r="I41" s="102">
        <v>0.2036</v>
      </c>
      <c r="J41" s="102"/>
      <c r="K41" s="102">
        <v>0.23019999999999999</v>
      </c>
      <c r="L41" s="102"/>
      <c r="M41" s="102">
        <v>0.2036</v>
      </c>
      <c r="N41" s="102"/>
      <c r="O41" s="102">
        <v>0.23019999999999999</v>
      </c>
      <c r="P41" s="102"/>
      <c r="Q41" s="102">
        <v>0.23019999999999999</v>
      </c>
      <c r="R41" s="102"/>
      <c r="S41" s="102">
        <v>0.2225</v>
      </c>
      <c r="T41" s="102"/>
      <c r="U41" s="102">
        <v>0.2225</v>
      </c>
      <c r="V41" s="102"/>
      <c r="W41" s="102">
        <v>0.2225</v>
      </c>
      <c r="X41" s="102"/>
      <c r="Y41" s="102">
        <v>0.2225</v>
      </c>
      <c r="Z41" s="102"/>
      <c r="AA41" s="102">
        <v>0.2225</v>
      </c>
      <c r="AB41" s="102"/>
      <c r="AC41" s="102">
        <v>0.2225</v>
      </c>
      <c r="AD41" s="102"/>
      <c r="AE41" s="102">
        <v>0.2225</v>
      </c>
      <c r="AF41" s="102"/>
      <c r="AG41" s="102">
        <v>0.2225</v>
      </c>
      <c r="AH41" s="102"/>
      <c r="AI41" s="102">
        <v>0.2225</v>
      </c>
      <c r="AJ41" s="102"/>
      <c r="AK41" s="102">
        <v>0.23019999999999999</v>
      </c>
      <c r="AL41" s="102"/>
      <c r="AM41" s="102">
        <v>0.2036</v>
      </c>
      <c r="AN41" s="102"/>
      <c r="AO41" s="102">
        <v>0.2225</v>
      </c>
      <c r="AP41" s="102"/>
      <c r="AQ41" s="102">
        <v>0.2225</v>
      </c>
      <c r="AR41" s="102"/>
      <c r="AS41" s="102">
        <v>0.23019999999999999</v>
      </c>
    </row>
    <row r="42" spans="1:45" x14ac:dyDescent="0.35">
      <c r="A42" s="79" t="str">
        <f>Rates!A42</f>
        <v>Participant-Directed Respite, 1:2</v>
      </c>
      <c r="B42" t="s">
        <v>384</v>
      </c>
      <c r="C42" s="102">
        <v>0.2225</v>
      </c>
      <c r="E42" s="102">
        <v>0.23019999999999999</v>
      </c>
      <c r="F42" s="102"/>
      <c r="G42" s="102">
        <v>0.23019999999999999</v>
      </c>
      <c r="H42" s="102"/>
      <c r="I42" s="102">
        <v>0.2036</v>
      </c>
      <c r="J42" s="102"/>
      <c r="K42" s="102">
        <v>0.23019999999999999</v>
      </c>
      <c r="L42" s="102"/>
      <c r="M42" s="102">
        <v>0.2036</v>
      </c>
      <c r="N42" s="102"/>
      <c r="O42" s="102">
        <v>0.23019999999999999</v>
      </c>
      <c r="P42" s="102"/>
      <c r="Q42" s="102">
        <v>0.23019999999999999</v>
      </c>
      <c r="R42" s="102"/>
      <c r="S42" s="102">
        <v>0.2225</v>
      </c>
      <c r="T42" s="102"/>
      <c r="U42" s="102">
        <v>0.2225</v>
      </c>
      <c r="V42" s="102"/>
      <c r="W42" s="102">
        <v>0.2225</v>
      </c>
      <c r="X42" s="102"/>
      <c r="Y42" s="102">
        <v>0.2225</v>
      </c>
      <c r="Z42" s="102"/>
      <c r="AA42" s="102">
        <v>0.2225</v>
      </c>
      <c r="AB42" s="102"/>
      <c r="AC42" s="102">
        <v>0.2225</v>
      </c>
      <c r="AD42" s="102"/>
      <c r="AE42" s="102">
        <v>0.2225</v>
      </c>
      <c r="AF42" s="102"/>
      <c r="AG42" s="102">
        <v>0.2225</v>
      </c>
      <c r="AH42" s="102"/>
      <c r="AI42" s="102">
        <v>0.2225</v>
      </c>
      <c r="AJ42" s="102"/>
      <c r="AK42" s="102">
        <v>0.23019999999999999</v>
      </c>
      <c r="AL42" s="102"/>
      <c r="AM42" s="102">
        <v>0.2036</v>
      </c>
      <c r="AN42" s="102"/>
      <c r="AO42" s="102">
        <v>0.2225</v>
      </c>
      <c r="AP42" s="102"/>
      <c r="AQ42" s="102">
        <v>0.2225</v>
      </c>
      <c r="AR42" s="102"/>
      <c r="AS42" s="102">
        <v>0.23019999999999999</v>
      </c>
    </row>
    <row r="43" spans="1:45" x14ac:dyDescent="0.35">
      <c r="A43" s="79" t="str">
        <f>Rates!A43</f>
        <v>Participant-Directed Respite, 1:3</v>
      </c>
      <c r="B43" t="s">
        <v>385</v>
      </c>
      <c r="C43" s="102">
        <v>0.2225</v>
      </c>
      <c r="E43" s="102">
        <v>0.23019999999999999</v>
      </c>
      <c r="F43" s="102"/>
      <c r="G43" s="102">
        <v>0.23019999999999999</v>
      </c>
      <c r="H43" s="102"/>
      <c r="I43" s="102">
        <v>0.2036</v>
      </c>
      <c r="J43" s="102"/>
      <c r="K43" s="102">
        <v>0.23019999999999999</v>
      </c>
      <c r="L43" s="102"/>
      <c r="M43" s="102">
        <v>0.2036</v>
      </c>
      <c r="N43" s="102"/>
      <c r="O43" s="102">
        <v>0.23019999999999999</v>
      </c>
      <c r="P43" s="102"/>
      <c r="Q43" s="102">
        <v>0.23019999999999999</v>
      </c>
      <c r="R43" s="102"/>
      <c r="S43" s="102">
        <v>0.2225</v>
      </c>
      <c r="T43" s="102"/>
      <c r="U43" s="102">
        <v>0.2225</v>
      </c>
      <c r="V43" s="102"/>
      <c r="W43" s="102">
        <v>0.2225</v>
      </c>
      <c r="X43" s="102"/>
      <c r="Y43" s="102">
        <v>0.2225</v>
      </c>
      <c r="Z43" s="102"/>
      <c r="AA43" s="102">
        <v>0.2225</v>
      </c>
      <c r="AB43" s="102"/>
      <c r="AC43" s="102">
        <v>0.2225</v>
      </c>
      <c r="AD43" s="102"/>
      <c r="AE43" s="102">
        <v>0.2225</v>
      </c>
      <c r="AF43" s="102"/>
      <c r="AG43" s="102">
        <v>0.2225</v>
      </c>
      <c r="AH43" s="102"/>
      <c r="AI43" s="102">
        <v>0.2225</v>
      </c>
      <c r="AJ43" s="102"/>
      <c r="AK43" s="102">
        <v>0.23019999999999999</v>
      </c>
      <c r="AL43" s="102"/>
      <c r="AM43" s="102">
        <v>0.2036</v>
      </c>
      <c r="AN43" s="102"/>
      <c r="AO43" s="102">
        <v>0.2225</v>
      </c>
      <c r="AP43" s="102"/>
      <c r="AQ43" s="102">
        <v>0.2225</v>
      </c>
      <c r="AR43" s="102"/>
      <c r="AS43" s="102">
        <v>0.23019999999999999</v>
      </c>
    </row>
    <row r="44" spans="1:45" x14ac:dyDescent="0.35">
      <c r="A44" s="79" t="str">
        <f>Rates!A44</f>
        <v>Participant-Directed Respite, 1:4</v>
      </c>
      <c r="B44" t="s">
        <v>386</v>
      </c>
      <c r="C44" s="102">
        <v>0.2225</v>
      </c>
      <c r="E44" s="102">
        <v>0.23019999999999999</v>
      </c>
      <c r="F44" s="102"/>
      <c r="G44" s="102">
        <v>0.23019999999999999</v>
      </c>
      <c r="H44" s="102"/>
      <c r="I44" s="102">
        <v>0.2036</v>
      </c>
      <c r="J44" s="102"/>
      <c r="K44" s="102">
        <v>0.23019999999999999</v>
      </c>
      <c r="L44" s="102"/>
      <c r="M44" s="102">
        <v>0.2036</v>
      </c>
      <c r="N44" s="102"/>
      <c r="O44" s="102">
        <v>0.23019999999999999</v>
      </c>
      <c r="P44" s="102"/>
      <c r="Q44" s="102">
        <v>0.23019999999999999</v>
      </c>
      <c r="R44" s="102"/>
      <c r="S44" s="102">
        <v>0.2225</v>
      </c>
      <c r="T44" s="102"/>
      <c r="U44" s="102">
        <v>0.2225</v>
      </c>
      <c r="V44" s="102"/>
      <c r="W44" s="102">
        <v>0.2225</v>
      </c>
      <c r="X44" s="102"/>
      <c r="Y44" s="102">
        <v>0.2225</v>
      </c>
      <c r="Z44" s="102"/>
      <c r="AA44" s="102">
        <v>0.2225</v>
      </c>
      <c r="AB44" s="102"/>
      <c r="AC44" s="102">
        <v>0.2225</v>
      </c>
      <c r="AD44" s="102"/>
      <c r="AE44" s="102">
        <v>0.2225</v>
      </c>
      <c r="AF44" s="102"/>
      <c r="AG44" s="102">
        <v>0.2225</v>
      </c>
      <c r="AH44" s="102"/>
      <c r="AI44" s="102">
        <v>0.2225</v>
      </c>
      <c r="AJ44" s="102"/>
      <c r="AK44" s="102">
        <v>0.23019999999999999</v>
      </c>
      <c r="AL44" s="102"/>
      <c r="AM44" s="102">
        <v>0.2036</v>
      </c>
      <c r="AN44" s="102"/>
      <c r="AO44" s="102">
        <v>0.2225</v>
      </c>
      <c r="AP44" s="102"/>
      <c r="AQ44" s="102">
        <v>0.2225</v>
      </c>
      <c r="AR44" s="102"/>
      <c r="AS44" s="102">
        <v>0.23019999999999999</v>
      </c>
    </row>
    <row r="45" spans="1:45" x14ac:dyDescent="0.35">
      <c r="A45" s="79" t="str">
        <f>Rates!A45</f>
        <v>Participant-Directed Respite, 1:5</v>
      </c>
      <c r="B45" t="s">
        <v>387</v>
      </c>
      <c r="C45" s="102">
        <v>0.2225</v>
      </c>
      <c r="E45" s="102">
        <v>0.23019999999999999</v>
      </c>
      <c r="F45" s="102"/>
      <c r="G45" s="102">
        <v>0.23019999999999999</v>
      </c>
      <c r="H45" s="102"/>
      <c r="I45" s="102">
        <v>0.2036</v>
      </c>
      <c r="J45" s="102"/>
      <c r="K45" s="102">
        <v>0.23019999999999999</v>
      </c>
      <c r="L45" s="102"/>
      <c r="M45" s="102">
        <v>0.2036</v>
      </c>
      <c r="N45" s="102"/>
      <c r="O45" s="102">
        <v>0.23019999999999999</v>
      </c>
      <c r="P45" s="102"/>
      <c r="Q45" s="102">
        <v>0.23019999999999999</v>
      </c>
      <c r="R45" s="102"/>
      <c r="S45" s="102">
        <v>0.2225</v>
      </c>
      <c r="T45" s="102"/>
      <c r="U45" s="102">
        <v>0.2225</v>
      </c>
      <c r="V45" s="102"/>
      <c r="W45" s="102">
        <v>0.2225</v>
      </c>
      <c r="X45" s="102"/>
      <c r="Y45" s="102">
        <v>0.2225</v>
      </c>
      <c r="Z45" s="102"/>
      <c r="AA45" s="102">
        <v>0.2225</v>
      </c>
      <c r="AB45" s="102"/>
      <c r="AC45" s="102">
        <v>0.2225</v>
      </c>
      <c r="AD45" s="102"/>
      <c r="AE45" s="102">
        <v>0.2225</v>
      </c>
      <c r="AF45" s="102"/>
      <c r="AG45" s="102">
        <v>0.2225</v>
      </c>
      <c r="AH45" s="102"/>
      <c r="AI45" s="102">
        <v>0.2225</v>
      </c>
      <c r="AJ45" s="102"/>
      <c r="AK45" s="102">
        <v>0.23019999999999999</v>
      </c>
      <c r="AL45" s="102"/>
      <c r="AM45" s="102">
        <v>0.2036</v>
      </c>
      <c r="AN45" s="102"/>
      <c r="AO45" s="102">
        <v>0.2225</v>
      </c>
      <c r="AP45" s="102"/>
      <c r="AQ45" s="102">
        <v>0.2225</v>
      </c>
      <c r="AR45" s="102"/>
      <c r="AS45" s="102">
        <v>0.23019999999999999</v>
      </c>
    </row>
    <row r="46" spans="1:45" x14ac:dyDescent="0.35">
      <c r="A46" s="79" t="str">
        <f>Rates!A46</f>
        <v>Participant-Directed Respite, OT Rate, 1:1</v>
      </c>
      <c r="B46" t="s">
        <v>388</v>
      </c>
      <c r="C46" s="102">
        <v>7.6499999999999999E-2</v>
      </c>
      <c r="E46" s="102">
        <v>7.6499999999999999E-2</v>
      </c>
      <c r="F46" s="102"/>
      <c r="G46" s="102">
        <v>7.6499999999999999E-2</v>
      </c>
      <c r="H46" s="102"/>
      <c r="I46" s="102">
        <v>7.6499999999999999E-2</v>
      </c>
      <c r="J46" s="102"/>
      <c r="K46" s="102">
        <v>7.6499999999999999E-2</v>
      </c>
      <c r="L46" s="102"/>
      <c r="M46" s="102">
        <v>7.6499999999999999E-2</v>
      </c>
      <c r="N46" s="102"/>
      <c r="O46" s="102">
        <v>7.6499999999999999E-2</v>
      </c>
      <c r="P46" s="102"/>
      <c r="Q46" s="102">
        <v>7.6499999999999999E-2</v>
      </c>
      <c r="R46" s="102"/>
      <c r="S46" s="102">
        <v>7.6499999999999999E-2</v>
      </c>
      <c r="T46" s="102"/>
      <c r="U46" s="102">
        <v>7.6499999999999999E-2</v>
      </c>
      <c r="V46" s="102"/>
      <c r="W46" s="102">
        <v>7.6499999999999999E-2</v>
      </c>
      <c r="X46" s="102"/>
      <c r="Y46" s="102">
        <v>7.6499999999999999E-2</v>
      </c>
      <c r="Z46" s="102"/>
      <c r="AA46" s="102">
        <v>7.6499999999999999E-2</v>
      </c>
      <c r="AB46" s="102"/>
      <c r="AC46" s="102">
        <v>7.6499999999999999E-2</v>
      </c>
      <c r="AD46" s="102"/>
      <c r="AE46" s="102">
        <v>7.6499999999999999E-2</v>
      </c>
      <c r="AF46" s="102"/>
      <c r="AG46" s="102">
        <v>7.6499999999999999E-2</v>
      </c>
      <c r="AH46" s="102"/>
      <c r="AI46" s="102">
        <v>7.6499999999999999E-2</v>
      </c>
      <c r="AJ46" s="102"/>
      <c r="AK46" s="102">
        <v>7.6499999999999999E-2</v>
      </c>
      <c r="AL46" s="102"/>
      <c r="AM46" s="102">
        <v>7.6499999999999999E-2</v>
      </c>
      <c r="AN46" s="102"/>
      <c r="AO46" s="102">
        <v>7.6499999999999999E-2</v>
      </c>
      <c r="AP46" s="102"/>
      <c r="AQ46" s="102">
        <v>7.6499999999999999E-2</v>
      </c>
      <c r="AR46" s="102"/>
      <c r="AS46" s="102">
        <v>7.6499999999999999E-2</v>
      </c>
    </row>
    <row r="47" spans="1:45" x14ac:dyDescent="0.35">
      <c r="A47" s="79" t="str">
        <f>Rates!A47</f>
        <v>Participant-Directed Respite, OT Rate, 1:2</v>
      </c>
      <c r="B47" t="s">
        <v>389</v>
      </c>
      <c r="C47" s="102">
        <v>7.6499999999999999E-2</v>
      </c>
      <c r="E47" s="102">
        <v>7.6499999999999999E-2</v>
      </c>
      <c r="F47" s="102"/>
      <c r="G47" s="102">
        <v>7.6499999999999999E-2</v>
      </c>
      <c r="H47" s="102"/>
      <c r="I47" s="102">
        <v>7.6499999999999999E-2</v>
      </c>
      <c r="J47" s="102"/>
      <c r="K47" s="102">
        <v>7.6499999999999999E-2</v>
      </c>
      <c r="L47" s="102"/>
      <c r="M47" s="102">
        <v>7.6499999999999999E-2</v>
      </c>
      <c r="N47" s="102"/>
      <c r="O47" s="102">
        <v>7.6499999999999999E-2</v>
      </c>
      <c r="P47" s="102"/>
      <c r="Q47" s="102">
        <v>7.6499999999999999E-2</v>
      </c>
      <c r="R47" s="102"/>
      <c r="S47" s="102">
        <v>7.6499999999999999E-2</v>
      </c>
      <c r="T47" s="102"/>
      <c r="U47" s="102">
        <v>7.6499999999999999E-2</v>
      </c>
      <c r="V47" s="102"/>
      <c r="W47" s="102">
        <v>7.6499999999999999E-2</v>
      </c>
      <c r="X47" s="102"/>
      <c r="Y47" s="102">
        <v>7.6499999999999999E-2</v>
      </c>
      <c r="Z47" s="102"/>
      <c r="AA47" s="102">
        <v>7.6499999999999999E-2</v>
      </c>
      <c r="AB47" s="102"/>
      <c r="AC47" s="102">
        <v>7.6499999999999999E-2</v>
      </c>
      <c r="AD47" s="102"/>
      <c r="AE47" s="102">
        <v>7.6499999999999999E-2</v>
      </c>
      <c r="AF47" s="102"/>
      <c r="AG47" s="102">
        <v>7.6499999999999999E-2</v>
      </c>
      <c r="AH47" s="102"/>
      <c r="AI47" s="102">
        <v>7.6499999999999999E-2</v>
      </c>
      <c r="AJ47" s="102"/>
      <c r="AK47" s="102">
        <v>7.6499999999999999E-2</v>
      </c>
      <c r="AL47" s="102"/>
      <c r="AM47" s="102">
        <v>7.6499999999999999E-2</v>
      </c>
      <c r="AN47" s="102"/>
      <c r="AO47" s="102">
        <v>7.6499999999999999E-2</v>
      </c>
      <c r="AP47" s="102"/>
      <c r="AQ47" s="102">
        <v>7.6499999999999999E-2</v>
      </c>
      <c r="AR47" s="102"/>
      <c r="AS47" s="102">
        <v>7.6499999999999999E-2</v>
      </c>
    </row>
    <row r="48" spans="1:45" x14ac:dyDescent="0.35">
      <c r="A48" s="79" t="str">
        <f>Rates!A48</f>
        <v>Participant-Directed Respite, OT Rate, 1:2</v>
      </c>
      <c r="B48" t="s">
        <v>390</v>
      </c>
      <c r="C48" s="102">
        <v>7.6499999999999999E-2</v>
      </c>
      <c r="E48" s="102">
        <v>7.6499999999999999E-2</v>
      </c>
      <c r="F48" s="102"/>
      <c r="G48" s="102">
        <v>7.6499999999999999E-2</v>
      </c>
      <c r="H48" s="102"/>
      <c r="I48" s="102">
        <v>7.6499999999999999E-2</v>
      </c>
      <c r="J48" s="102"/>
      <c r="K48" s="102">
        <v>7.6499999999999999E-2</v>
      </c>
      <c r="L48" s="102"/>
      <c r="M48" s="102">
        <v>7.6499999999999999E-2</v>
      </c>
      <c r="N48" s="102"/>
      <c r="O48" s="102">
        <v>7.6499999999999999E-2</v>
      </c>
      <c r="P48" s="102"/>
      <c r="Q48" s="102">
        <v>7.6499999999999999E-2</v>
      </c>
      <c r="R48" s="102"/>
      <c r="S48" s="102">
        <v>7.6499999999999999E-2</v>
      </c>
      <c r="T48" s="102"/>
      <c r="U48" s="102">
        <v>7.6499999999999999E-2</v>
      </c>
      <c r="V48" s="102"/>
      <c r="W48" s="102">
        <v>7.6499999999999999E-2</v>
      </c>
      <c r="X48" s="102"/>
      <c r="Y48" s="102">
        <v>7.6499999999999999E-2</v>
      </c>
      <c r="Z48" s="102"/>
      <c r="AA48" s="102">
        <v>7.6499999999999999E-2</v>
      </c>
      <c r="AB48" s="102"/>
      <c r="AC48" s="102">
        <v>7.6499999999999999E-2</v>
      </c>
      <c r="AD48" s="102"/>
      <c r="AE48" s="102">
        <v>7.6499999999999999E-2</v>
      </c>
      <c r="AF48" s="102"/>
      <c r="AG48" s="102">
        <v>7.6499999999999999E-2</v>
      </c>
      <c r="AH48" s="102"/>
      <c r="AI48" s="102">
        <v>7.6499999999999999E-2</v>
      </c>
      <c r="AJ48" s="102"/>
      <c r="AK48" s="102">
        <v>7.6499999999999999E-2</v>
      </c>
      <c r="AL48" s="102"/>
      <c r="AM48" s="102">
        <v>7.6499999999999999E-2</v>
      </c>
      <c r="AN48" s="102"/>
      <c r="AO48" s="102">
        <v>7.6499999999999999E-2</v>
      </c>
      <c r="AP48" s="102"/>
      <c r="AQ48" s="102">
        <v>7.6499999999999999E-2</v>
      </c>
      <c r="AR48" s="102"/>
      <c r="AS48" s="102">
        <v>7.6499999999999999E-2</v>
      </c>
    </row>
    <row r="49" spans="1:45" x14ac:dyDescent="0.35">
      <c r="A49" s="79" t="str">
        <f>Rates!A49</f>
        <v>Participant-Directed Respite, OT Rate, 1:4</v>
      </c>
      <c r="B49" t="s">
        <v>391</v>
      </c>
      <c r="C49" s="102">
        <v>7.6499999999999999E-2</v>
      </c>
      <c r="E49" s="102">
        <v>7.6499999999999999E-2</v>
      </c>
      <c r="F49" s="102"/>
      <c r="G49" s="102">
        <v>7.6499999999999999E-2</v>
      </c>
      <c r="H49" s="102"/>
      <c r="I49" s="102">
        <v>7.6499999999999999E-2</v>
      </c>
      <c r="J49" s="102"/>
      <c r="K49" s="102">
        <v>7.6499999999999999E-2</v>
      </c>
      <c r="L49" s="102"/>
      <c r="M49" s="102">
        <v>7.6499999999999999E-2</v>
      </c>
      <c r="N49" s="102"/>
      <c r="O49" s="102">
        <v>7.6499999999999999E-2</v>
      </c>
      <c r="P49" s="102"/>
      <c r="Q49" s="102">
        <v>7.6499999999999999E-2</v>
      </c>
      <c r="R49" s="102"/>
      <c r="S49" s="102">
        <v>7.6499999999999999E-2</v>
      </c>
      <c r="T49" s="102"/>
      <c r="U49" s="102">
        <v>7.6499999999999999E-2</v>
      </c>
      <c r="V49" s="102"/>
      <c r="W49" s="102">
        <v>7.6499999999999999E-2</v>
      </c>
      <c r="X49" s="102"/>
      <c r="Y49" s="102">
        <v>7.6499999999999999E-2</v>
      </c>
      <c r="Z49" s="102"/>
      <c r="AA49" s="102">
        <v>7.6499999999999999E-2</v>
      </c>
      <c r="AB49" s="102"/>
      <c r="AC49" s="102">
        <v>7.6499999999999999E-2</v>
      </c>
      <c r="AD49" s="102"/>
      <c r="AE49" s="102">
        <v>7.6499999999999999E-2</v>
      </c>
      <c r="AF49" s="102"/>
      <c r="AG49" s="102">
        <v>7.6499999999999999E-2</v>
      </c>
      <c r="AH49" s="102"/>
      <c r="AI49" s="102">
        <v>7.6499999999999999E-2</v>
      </c>
      <c r="AJ49" s="102"/>
      <c r="AK49" s="102">
        <v>7.6499999999999999E-2</v>
      </c>
      <c r="AL49" s="102"/>
      <c r="AM49" s="102">
        <v>7.6499999999999999E-2</v>
      </c>
      <c r="AN49" s="102"/>
      <c r="AO49" s="102">
        <v>7.6499999999999999E-2</v>
      </c>
      <c r="AP49" s="102"/>
      <c r="AQ49" s="102">
        <v>7.6499999999999999E-2</v>
      </c>
      <c r="AR49" s="102"/>
      <c r="AS49" s="102">
        <v>7.6499999999999999E-2</v>
      </c>
    </row>
    <row r="50" spans="1:45" x14ac:dyDescent="0.35">
      <c r="A50" s="79" t="str">
        <f>Rates!A50</f>
        <v>Participant-Directed Respite, OT Rate, 1:5</v>
      </c>
      <c r="B50" t="s">
        <v>392</v>
      </c>
      <c r="C50" s="102">
        <v>7.6499999999999999E-2</v>
      </c>
      <c r="E50" s="102">
        <v>7.6499999999999999E-2</v>
      </c>
      <c r="F50" s="102"/>
      <c r="G50" s="102">
        <v>7.6499999999999999E-2</v>
      </c>
      <c r="H50" s="102"/>
      <c r="I50" s="102">
        <v>7.6499999999999999E-2</v>
      </c>
      <c r="J50" s="102"/>
      <c r="K50" s="102">
        <v>7.6499999999999999E-2</v>
      </c>
      <c r="L50" s="102"/>
      <c r="M50" s="102">
        <v>7.6499999999999999E-2</v>
      </c>
      <c r="N50" s="102"/>
      <c r="O50" s="102">
        <v>7.6499999999999999E-2</v>
      </c>
      <c r="P50" s="102"/>
      <c r="Q50" s="102">
        <v>7.6499999999999999E-2</v>
      </c>
      <c r="R50" s="102"/>
      <c r="S50" s="102">
        <v>7.6499999999999999E-2</v>
      </c>
      <c r="T50" s="102"/>
      <c r="U50" s="102">
        <v>7.6499999999999999E-2</v>
      </c>
      <c r="V50" s="102"/>
      <c r="W50" s="102">
        <v>7.6499999999999999E-2</v>
      </c>
      <c r="X50" s="102"/>
      <c r="Y50" s="102">
        <v>7.6499999999999999E-2</v>
      </c>
      <c r="Z50" s="102"/>
      <c r="AA50" s="102">
        <v>7.6499999999999999E-2</v>
      </c>
      <c r="AB50" s="102"/>
      <c r="AC50" s="102">
        <v>7.6499999999999999E-2</v>
      </c>
      <c r="AD50" s="102"/>
      <c r="AE50" s="102">
        <v>7.6499999999999999E-2</v>
      </c>
      <c r="AF50" s="102"/>
      <c r="AG50" s="102">
        <v>7.6499999999999999E-2</v>
      </c>
      <c r="AH50" s="102"/>
      <c r="AI50" s="102">
        <v>7.6499999999999999E-2</v>
      </c>
      <c r="AJ50" s="102"/>
      <c r="AK50" s="102">
        <v>7.6499999999999999E-2</v>
      </c>
      <c r="AL50" s="102"/>
      <c r="AM50" s="102">
        <v>7.6499999999999999E-2</v>
      </c>
      <c r="AN50" s="102"/>
      <c r="AO50" s="102">
        <v>7.6499999999999999E-2</v>
      </c>
      <c r="AP50" s="102"/>
      <c r="AQ50" s="102">
        <v>7.6499999999999999E-2</v>
      </c>
      <c r="AR50" s="102"/>
      <c r="AS50" s="102">
        <v>7.6499999999999999E-2</v>
      </c>
    </row>
    <row r="51" spans="1:45" x14ac:dyDescent="0.35">
      <c r="A51" s="79" t="str">
        <f>Rates!A51</f>
        <v>Tutor Services, 1:1</v>
      </c>
      <c r="B51" t="s">
        <v>393</v>
      </c>
      <c r="C51" s="102">
        <v>0.16830000000000001</v>
      </c>
      <c r="E51" s="102">
        <v>0.1731</v>
      </c>
      <c r="F51" s="102"/>
      <c r="G51" s="102">
        <v>0.1731</v>
      </c>
      <c r="H51" s="102"/>
      <c r="I51" s="102">
        <v>0.15629999999999999</v>
      </c>
      <c r="J51" s="102"/>
      <c r="K51" s="102">
        <v>0.1731</v>
      </c>
      <c r="L51" s="102"/>
      <c r="M51" s="102">
        <v>0.15629999999999999</v>
      </c>
      <c r="N51" s="102"/>
      <c r="O51" s="102">
        <v>0.1731</v>
      </c>
      <c r="P51" s="102"/>
      <c r="Q51" s="102">
        <v>0.1731</v>
      </c>
      <c r="R51" s="102"/>
      <c r="S51" s="102">
        <v>0.16830000000000001</v>
      </c>
      <c r="T51" s="102"/>
      <c r="U51" s="102">
        <v>0.16830000000000001</v>
      </c>
      <c r="V51" s="102"/>
      <c r="W51" s="102">
        <v>0.16830000000000001</v>
      </c>
      <c r="X51" s="102"/>
      <c r="Y51" s="102">
        <v>0.16830000000000001</v>
      </c>
      <c r="Z51" s="102"/>
      <c r="AA51" s="102">
        <v>0.16830000000000001</v>
      </c>
      <c r="AB51" s="102"/>
      <c r="AC51" s="102">
        <v>0.16830000000000001</v>
      </c>
      <c r="AD51" s="102"/>
      <c r="AE51" s="102">
        <v>0.16830000000000001</v>
      </c>
      <c r="AF51" s="102"/>
      <c r="AG51" s="102">
        <v>0.16830000000000001</v>
      </c>
      <c r="AH51" s="102"/>
      <c r="AI51" s="102">
        <v>0.16830000000000001</v>
      </c>
      <c r="AJ51" s="102"/>
      <c r="AK51" s="102">
        <v>0.1731</v>
      </c>
      <c r="AL51" s="102"/>
      <c r="AM51" s="102">
        <v>0.15629999999999999</v>
      </c>
      <c r="AN51" s="102"/>
      <c r="AO51" s="102">
        <v>0.16830000000000001</v>
      </c>
      <c r="AP51" s="102"/>
      <c r="AQ51" s="102">
        <v>0.16830000000000001</v>
      </c>
      <c r="AR51" s="102"/>
      <c r="AS51" s="102">
        <v>0.1731</v>
      </c>
    </row>
    <row r="52" spans="1:45" x14ac:dyDescent="0.35">
      <c r="A52" s="79" t="str">
        <f>Rates!A52</f>
        <v>Tutor Services, 1:2</v>
      </c>
      <c r="B52" t="s">
        <v>394</v>
      </c>
      <c r="C52" s="102">
        <v>0.16830000000000001</v>
      </c>
      <c r="E52" s="102">
        <v>0.1731</v>
      </c>
      <c r="F52" s="102"/>
      <c r="G52" s="102">
        <v>0.1731</v>
      </c>
      <c r="H52" s="102"/>
      <c r="I52" s="102">
        <v>0.15629999999999999</v>
      </c>
      <c r="J52" s="102"/>
      <c r="K52" s="102">
        <v>0.1731</v>
      </c>
      <c r="L52" s="102"/>
      <c r="M52" s="102">
        <v>0.15629999999999999</v>
      </c>
      <c r="N52" s="102"/>
      <c r="O52" s="102">
        <v>0.1731</v>
      </c>
      <c r="P52" s="102"/>
      <c r="Q52" s="102">
        <v>0.1731</v>
      </c>
      <c r="R52" s="102"/>
      <c r="S52" s="102">
        <v>0.16830000000000001</v>
      </c>
      <c r="T52" s="102"/>
      <c r="U52" s="102">
        <v>0.16830000000000001</v>
      </c>
      <c r="V52" s="102"/>
      <c r="W52" s="102">
        <v>0.16830000000000001</v>
      </c>
      <c r="X52" s="102"/>
      <c r="Y52" s="102">
        <v>0.16830000000000001</v>
      </c>
      <c r="Z52" s="102"/>
      <c r="AA52" s="102">
        <v>0.16830000000000001</v>
      </c>
      <c r="AB52" s="102"/>
      <c r="AC52" s="102">
        <v>0.16830000000000001</v>
      </c>
      <c r="AD52" s="102"/>
      <c r="AE52" s="102">
        <v>0.16830000000000001</v>
      </c>
      <c r="AF52" s="102"/>
      <c r="AG52" s="102">
        <v>0.16830000000000001</v>
      </c>
      <c r="AH52" s="102"/>
      <c r="AI52" s="102">
        <v>0.16830000000000001</v>
      </c>
      <c r="AJ52" s="102"/>
      <c r="AK52" s="102">
        <v>0.1731</v>
      </c>
      <c r="AL52" s="102"/>
      <c r="AM52" s="102">
        <v>0.15629999999999999</v>
      </c>
      <c r="AN52" s="102"/>
      <c r="AO52" s="102">
        <v>0.16830000000000001</v>
      </c>
      <c r="AP52" s="102"/>
      <c r="AQ52" s="102">
        <v>0.16830000000000001</v>
      </c>
      <c r="AR52" s="102"/>
      <c r="AS52" s="102">
        <v>0.1731</v>
      </c>
    </row>
    <row r="53" spans="1:45" x14ac:dyDescent="0.35">
      <c r="A53" s="79" t="str">
        <f>Rates!A53</f>
        <v>Tutor Services, 1:3</v>
      </c>
      <c r="B53" t="s">
        <v>395</v>
      </c>
      <c r="C53" s="102">
        <v>0.16830000000000001</v>
      </c>
      <c r="E53" s="102">
        <v>0.1731</v>
      </c>
      <c r="F53" s="102"/>
      <c r="G53" s="102">
        <v>0.1731</v>
      </c>
      <c r="H53" s="102"/>
      <c r="I53" s="102">
        <v>0.15629999999999999</v>
      </c>
      <c r="J53" s="102"/>
      <c r="K53" s="102">
        <v>0.1731</v>
      </c>
      <c r="L53" s="102"/>
      <c r="M53" s="102">
        <v>0.15629999999999999</v>
      </c>
      <c r="N53" s="102"/>
      <c r="O53" s="102">
        <v>0.1731</v>
      </c>
      <c r="P53" s="102"/>
      <c r="Q53" s="102">
        <v>0.1731</v>
      </c>
      <c r="R53" s="102"/>
      <c r="S53" s="102">
        <v>0.16830000000000001</v>
      </c>
      <c r="T53" s="102"/>
      <c r="U53" s="102">
        <v>0.16830000000000001</v>
      </c>
      <c r="V53" s="102"/>
      <c r="W53" s="102">
        <v>0.16830000000000001</v>
      </c>
      <c r="X53" s="102"/>
      <c r="Y53" s="102">
        <v>0.16830000000000001</v>
      </c>
      <c r="Z53" s="102"/>
      <c r="AA53" s="102">
        <v>0.16830000000000001</v>
      </c>
      <c r="AB53" s="102"/>
      <c r="AC53" s="102">
        <v>0.16830000000000001</v>
      </c>
      <c r="AD53" s="102"/>
      <c r="AE53" s="102">
        <v>0.16830000000000001</v>
      </c>
      <c r="AF53" s="102"/>
      <c r="AG53" s="102">
        <v>0.16830000000000001</v>
      </c>
      <c r="AH53" s="102"/>
      <c r="AI53" s="102">
        <v>0.16830000000000001</v>
      </c>
      <c r="AJ53" s="102"/>
      <c r="AK53" s="102">
        <v>0.1731</v>
      </c>
      <c r="AL53" s="102"/>
      <c r="AM53" s="102">
        <v>0.15629999999999999</v>
      </c>
      <c r="AN53" s="102"/>
      <c r="AO53" s="102">
        <v>0.16830000000000001</v>
      </c>
      <c r="AP53" s="102"/>
      <c r="AQ53" s="102">
        <v>0.16830000000000001</v>
      </c>
      <c r="AR53" s="102"/>
      <c r="AS53" s="102">
        <v>0.1731</v>
      </c>
    </row>
    <row r="54" spans="1:45" x14ac:dyDescent="0.35">
      <c r="A54" s="79" t="str">
        <f>Rates!A54</f>
        <v>Housekeeping, 1:1</v>
      </c>
      <c r="B54" t="s">
        <v>396</v>
      </c>
      <c r="C54" s="102">
        <v>0.2157</v>
      </c>
      <c r="E54" s="102">
        <v>0.22289999999999999</v>
      </c>
      <c r="F54" s="102"/>
      <c r="G54" s="102">
        <v>0.22289999999999999</v>
      </c>
      <c r="H54" s="102"/>
      <c r="I54" s="102">
        <v>0.19739999999999999</v>
      </c>
      <c r="J54" s="102"/>
      <c r="K54" s="102">
        <v>0.22289999999999999</v>
      </c>
      <c r="L54" s="102"/>
      <c r="M54" s="102">
        <v>0.19739999999999999</v>
      </c>
      <c r="N54" s="102"/>
      <c r="O54" s="102">
        <v>0.22289999999999999</v>
      </c>
      <c r="P54" s="102"/>
      <c r="Q54" s="102">
        <v>0.22289999999999999</v>
      </c>
      <c r="R54" s="102"/>
      <c r="S54" s="102">
        <v>0.2157</v>
      </c>
      <c r="T54" s="102"/>
      <c r="U54" s="102">
        <v>0.2157</v>
      </c>
      <c r="V54" s="102"/>
      <c r="W54" s="102">
        <v>0.2157</v>
      </c>
      <c r="X54" s="102"/>
      <c r="Y54" s="102">
        <v>0.2157</v>
      </c>
      <c r="Z54" s="102"/>
      <c r="AA54" s="102">
        <v>0.2157</v>
      </c>
      <c r="AB54" s="102"/>
      <c r="AC54" s="102">
        <v>0.2157</v>
      </c>
      <c r="AD54" s="102"/>
      <c r="AE54" s="102">
        <v>0.2157</v>
      </c>
      <c r="AF54" s="102"/>
      <c r="AG54" s="102">
        <v>0.2157</v>
      </c>
      <c r="AH54" s="102"/>
      <c r="AI54" s="102">
        <v>0.2157</v>
      </c>
      <c r="AJ54" s="102"/>
      <c r="AK54" s="102">
        <v>0.22289999999999999</v>
      </c>
      <c r="AL54" s="102"/>
      <c r="AM54" s="102">
        <v>0.19739999999999999</v>
      </c>
      <c r="AN54" s="102"/>
      <c r="AO54" s="102">
        <v>0.2157</v>
      </c>
      <c r="AP54" s="102"/>
      <c r="AQ54" s="102">
        <v>0.2157</v>
      </c>
      <c r="AR54" s="102"/>
      <c r="AS54" s="102">
        <v>0.22289999999999999</v>
      </c>
    </row>
    <row r="55" spans="1:45" x14ac:dyDescent="0.35">
      <c r="A55" s="79" t="str">
        <f>Rates!A55</f>
        <v>Housekeeping, 1:2</v>
      </c>
      <c r="B55" t="s">
        <v>397</v>
      </c>
      <c r="C55" s="102">
        <v>0.2157</v>
      </c>
      <c r="E55" s="102">
        <v>0.22289999999999999</v>
      </c>
      <c r="F55" s="102"/>
      <c r="G55" s="102">
        <v>0.22289999999999999</v>
      </c>
      <c r="H55" s="102"/>
      <c r="I55" s="102">
        <v>0.19739999999999999</v>
      </c>
      <c r="J55" s="102"/>
      <c r="K55" s="102">
        <v>0.22289999999999999</v>
      </c>
      <c r="L55" s="102"/>
      <c r="M55" s="102">
        <v>0.19739999999999999</v>
      </c>
      <c r="N55" s="102"/>
      <c r="O55" s="102">
        <v>0.22289999999999999</v>
      </c>
      <c r="P55" s="102"/>
      <c r="Q55" s="102">
        <v>0.22289999999999999</v>
      </c>
      <c r="R55" s="102"/>
      <c r="S55" s="102">
        <v>0.2157</v>
      </c>
      <c r="T55" s="102"/>
      <c r="U55" s="102">
        <v>0.2157</v>
      </c>
      <c r="V55" s="102"/>
      <c r="W55" s="102">
        <v>0.2157</v>
      </c>
      <c r="X55" s="102"/>
      <c r="Y55" s="102">
        <v>0.2157</v>
      </c>
      <c r="Z55" s="102"/>
      <c r="AA55" s="102">
        <v>0.2157</v>
      </c>
      <c r="AB55" s="102"/>
      <c r="AC55" s="102">
        <v>0.2157</v>
      </c>
      <c r="AD55" s="102"/>
      <c r="AE55" s="102">
        <v>0.2157</v>
      </c>
      <c r="AF55" s="102"/>
      <c r="AG55" s="102">
        <v>0.2157</v>
      </c>
      <c r="AH55" s="102"/>
      <c r="AI55" s="102">
        <v>0.2157</v>
      </c>
      <c r="AJ55" s="102"/>
      <c r="AK55" s="102">
        <v>0.22289999999999999</v>
      </c>
      <c r="AL55" s="102"/>
      <c r="AM55" s="102">
        <v>0.19739999999999999</v>
      </c>
      <c r="AN55" s="102"/>
      <c r="AO55" s="102">
        <v>0.2157</v>
      </c>
      <c r="AP55" s="102"/>
      <c r="AQ55" s="102">
        <v>0.2157</v>
      </c>
      <c r="AR55" s="102"/>
      <c r="AS55" s="102">
        <v>0.22289999999999999</v>
      </c>
    </row>
    <row r="56" spans="1:45" x14ac:dyDescent="0.35">
      <c r="A56" s="79" t="str">
        <f>Rates!A56</f>
        <v>Housekeeping, 1:3</v>
      </c>
      <c r="B56" t="s">
        <v>398</v>
      </c>
      <c r="C56" s="102">
        <v>0.2157</v>
      </c>
      <c r="E56" s="102">
        <v>0.22289999999999999</v>
      </c>
      <c r="F56" s="102"/>
      <c r="G56" s="102">
        <v>0.22289999999999999</v>
      </c>
      <c r="H56" s="102"/>
      <c r="I56" s="102">
        <v>0.19739999999999999</v>
      </c>
      <c r="J56" s="102"/>
      <c r="K56" s="102">
        <v>0.22289999999999999</v>
      </c>
      <c r="L56" s="102"/>
      <c r="M56" s="102">
        <v>0.19739999999999999</v>
      </c>
      <c r="N56" s="102"/>
      <c r="O56" s="102">
        <v>0.22289999999999999</v>
      </c>
      <c r="P56" s="102"/>
      <c r="Q56" s="102">
        <v>0.22289999999999999</v>
      </c>
      <c r="R56" s="102"/>
      <c r="S56" s="102">
        <v>0.2157</v>
      </c>
      <c r="T56" s="102"/>
      <c r="U56" s="102">
        <v>0.2157</v>
      </c>
      <c r="V56" s="102"/>
      <c r="W56" s="102">
        <v>0.2157</v>
      </c>
      <c r="X56" s="102"/>
      <c r="Y56" s="102">
        <v>0.2157</v>
      </c>
      <c r="Z56" s="102"/>
      <c r="AA56" s="102">
        <v>0.2157</v>
      </c>
      <c r="AB56" s="102"/>
      <c r="AC56" s="102">
        <v>0.2157</v>
      </c>
      <c r="AD56" s="102"/>
      <c r="AE56" s="102">
        <v>0.2157</v>
      </c>
      <c r="AF56" s="102"/>
      <c r="AG56" s="102">
        <v>0.2157</v>
      </c>
      <c r="AH56" s="102"/>
      <c r="AI56" s="102">
        <v>0.2157</v>
      </c>
      <c r="AJ56" s="102"/>
      <c r="AK56" s="102">
        <v>0.22289999999999999</v>
      </c>
      <c r="AL56" s="102"/>
      <c r="AM56" s="102">
        <v>0.19739999999999999</v>
      </c>
      <c r="AN56" s="102"/>
      <c r="AO56" s="102">
        <v>0.2157</v>
      </c>
      <c r="AP56" s="102"/>
      <c r="AQ56" s="102">
        <v>0.2157</v>
      </c>
      <c r="AR56" s="102"/>
      <c r="AS56" s="102">
        <v>0.22289999999999999</v>
      </c>
    </row>
    <row r="57" spans="1:45" x14ac:dyDescent="0.35">
      <c r="A57" s="79" t="str">
        <f>Rates!A57</f>
        <v>Supplemental Prog. Supp. - Other Svcs</v>
      </c>
      <c r="B57" t="s">
        <v>399</v>
      </c>
      <c r="C57" s="102">
        <v>0.2225</v>
      </c>
      <c r="E57" s="102">
        <v>0.23019999999999999</v>
      </c>
      <c r="F57" s="102"/>
      <c r="G57" s="102">
        <v>0.23019999999999999</v>
      </c>
      <c r="H57" s="102"/>
      <c r="I57" s="102">
        <v>0.2036</v>
      </c>
      <c r="J57" s="102"/>
      <c r="K57" s="102">
        <v>0.23019999999999999</v>
      </c>
      <c r="L57" s="102"/>
      <c r="M57" s="102">
        <v>0.2036</v>
      </c>
      <c r="N57" s="102"/>
      <c r="O57" s="102">
        <v>0.23019999999999999</v>
      </c>
      <c r="P57" s="102"/>
      <c r="Q57" s="102">
        <v>0.23019999999999999</v>
      </c>
      <c r="R57" s="102"/>
      <c r="S57" s="102">
        <v>0.2225</v>
      </c>
      <c r="T57" s="102"/>
      <c r="U57" s="102">
        <v>0.2225</v>
      </c>
      <c r="V57" s="102"/>
      <c r="W57" s="102">
        <v>0.2225</v>
      </c>
      <c r="X57" s="102"/>
      <c r="Y57" s="102">
        <v>0.2225</v>
      </c>
      <c r="Z57" s="102"/>
      <c r="AA57" s="102">
        <v>0.2225</v>
      </c>
      <c r="AB57" s="102"/>
      <c r="AC57" s="102">
        <v>0.2225</v>
      </c>
      <c r="AD57" s="102"/>
      <c r="AE57" s="102">
        <v>0.2225</v>
      </c>
      <c r="AF57" s="102"/>
      <c r="AG57" s="102">
        <v>0.2225</v>
      </c>
      <c r="AH57" s="102"/>
      <c r="AI57" s="102">
        <v>0.2225</v>
      </c>
      <c r="AJ57" s="102"/>
      <c r="AK57" s="102">
        <v>0.23019999999999999</v>
      </c>
      <c r="AL57" s="102"/>
      <c r="AM57" s="102">
        <v>0.2036</v>
      </c>
      <c r="AN57" s="102"/>
      <c r="AO57" s="102">
        <v>0.2225</v>
      </c>
      <c r="AP57" s="102"/>
      <c r="AQ57" s="102">
        <v>0.2225</v>
      </c>
      <c r="AR57" s="102"/>
      <c r="AS57" s="102">
        <v>0.23019999999999999</v>
      </c>
    </row>
    <row r="58" spans="1:45" x14ac:dyDescent="0.35">
      <c r="A58" s="79" t="str">
        <f>Rates!A58</f>
        <v>Supplemental Residential Prog. Supp.</v>
      </c>
      <c r="B58" t="s">
        <v>400</v>
      </c>
      <c r="C58" s="102">
        <v>0.2225</v>
      </c>
      <c r="E58" s="102">
        <v>0.23019999999999999</v>
      </c>
      <c r="F58" s="102"/>
      <c r="G58" s="102">
        <v>0.23019999999999999</v>
      </c>
      <c r="H58" s="102"/>
      <c r="I58" s="102">
        <v>0.2036</v>
      </c>
      <c r="J58" s="102"/>
      <c r="K58" s="102">
        <v>0.23019999999999999</v>
      </c>
      <c r="L58" s="102"/>
      <c r="M58" s="102">
        <v>0.2036</v>
      </c>
      <c r="N58" s="102"/>
      <c r="O58" s="102">
        <v>0.23019999999999999</v>
      </c>
      <c r="P58" s="102"/>
      <c r="Q58" s="102">
        <v>0.23019999999999999</v>
      </c>
      <c r="R58" s="102"/>
      <c r="S58" s="102">
        <v>0.2225</v>
      </c>
      <c r="T58" s="102"/>
      <c r="U58" s="102">
        <v>0.2225</v>
      </c>
      <c r="V58" s="102"/>
      <c r="W58" s="102">
        <v>0.2225</v>
      </c>
      <c r="X58" s="102"/>
      <c r="Y58" s="102">
        <v>0.2225</v>
      </c>
      <c r="Z58" s="102"/>
      <c r="AA58" s="102">
        <v>0.2225</v>
      </c>
      <c r="AB58" s="102"/>
      <c r="AC58" s="102">
        <v>0.2225</v>
      </c>
      <c r="AD58" s="102"/>
      <c r="AE58" s="102">
        <v>0.2225</v>
      </c>
      <c r="AF58" s="102"/>
      <c r="AG58" s="102">
        <v>0.2225</v>
      </c>
      <c r="AH58" s="102"/>
      <c r="AI58" s="102">
        <v>0.2225</v>
      </c>
      <c r="AJ58" s="102"/>
      <c r="AK58" s="102">
        <v>0.23019999999999999</v>
      </c>
      <c r="AL58" s="102"/>
      <c r="AM58" s="102">
        <v>0.2036</v>
      </c>
      <c r="AN58" s="102"/>
      <c r="AO58" s="102">
        <v>0.2225</v>
      </c>
      <c r="AP58" s="102"/>
      <c r="AQ58" s="102">
        <v>0.2225</v>
      </c>
      <c r="AR58" s="102"/>
      <c r="AS58" s="102">
        <v>0.23019999999999999</v>
      </c>
    </row>
    <row r="59" spans="1:45" x14ac:dyDescent="0.35">
      <c r="A59" s="79" t="str">
        <f>Rates!A59</f>
        <v>Day Services, 1:10</v>
      </c>
      <c r="B59" t="s">
        <v>401</v>
      </c>
      <c r="C59" s="102">
        <v>0.21879999999999999</v>
      </c>
      <c r="E59" s="102">
        <v>0.22620000000000001</v>
      </c>
      <c r="F59" s="102"/>
      <c r="G59" s="102">
        <v>0.22620000000000001</v>
      </c>
      <c r="H59" s="102"/>
      <c r="I59" s="102">
        <v>0.2001</v>
      </c>
      <c r="J59" s="102"/>
      <c r="K59" s="102">
        <v>0.22620000000000001</v>
      </c>
      <c r="L59" s="102"/>
      <c r="M59" s="102">
        <v>0.2001</v>
      </c>
      <c r="N59" s="102"/>
      <c r="O59" s="102">
        <v>0.22620000000000001</v>
      </c>
      <c r="P59" s="102"/>
      <c r="Q59" s="102">
        <v>0.22620000000000001</v>
      </c>
      <c r="R59" s="102"/>
      <c r="S59" s="102">
        <v>0.21879999999999999</v>
      </c>
      <c r="T59" s="102"/>
      <c r="U59" s="102">
        <v>0.21879999999999999</v>
      </c>
      <c r="V59" s="102"/>
      <c r="W59" s="102">
        <v>0.21879999999999999</v>
      </c>
      <c r="X59" s="102"/>
      <c r="Y59" s="102">
        <v>0.21879999999999999</v>
      </c>
      <c r="Z59" s="102"/>
      <c r="AA59" s="102">
        <v>0.21879999999999999</v>
      </c>
      <c r="AB59" s="102"/>
      <c r="AC59" s="102">
        <v>0.21879999999999999</v>
      </c>
      <c r="AD59" s="102"/>
      <c r="AE59" s="102">
        <v>0.21879999999999999</v>
      </c>
      <c r="AF59" s="102"/>
      <c r="AG59" s="102">
        <v>0.21879999999999999</v>
      </c>
      <c r="AH59" s="102"/>
      <c r="AI59" s="102">
        <v>0.21879999999999999</v>
      </c>
      <c r="AJ59" s="102"/>
      <c r="AK59" s="102">
        <v>0.22620000000000001</v>
      </c>
      <c r="AL59" s="102"/>
      <c r="AM59" s="102">
        <v>0.2001</v>
      </c>
      <c r="AN59" s="102"/>
      <c r="AO59" s="102">
        <v>0.21879999999999999</v>
      </c>
      <c r="AP59" s="102"/>
      <c r="AQ59" s="102">
        <v>0.21879999999999999</v>
      </c>
      <c r="AR59" s="102"/>
      <c r="AS59" s="102">
        <v>0.22620000000000001</v>
      </c>
    </row>
    <row r="60" spans="1:45" x14ac:dyDescent="0.35">
      <c r="A60" s="79" t="str">
        <f>Rates!A60</f>
        <v>Day Services, 1:9</v>
      </c>
      <c r="B60" t="s">
        <v>402</v>
      </c>
      <c r="C60" s="102">
        <v>0.21879999999999999</v>
      </c>
      <c r="E60" s="102">
        <v>0.22620000000000001</v>
      </c>
      <c r="F60" s="102"/>
      <c r="G60" s="102">
        <v>0.22620000000000001</v>
      </c>
      <c r="H60" s="102"/>
      <c r="I60" s="102">
        <v>0.2001</v>
      </c>
      <c r="J60" s="102"/>
      <c r="K60" s="102">
        <v>0.22620000000000001</v>
      </c>
      <c r="L60" s="102"/>
      <c r="M60" s="102">
        <v>0.2001</v>
      </c>
      <c r="N60" s="102"/>
      <c r="O60" s="102">
        <v>0.22620000000000001</v>
      </c>
      <c r="P60" s="102"/>
      <c r="Q60" s="102">
        <v>0.22620000000000001</v>
      </c>
      <c r="R60" s="102"/>
      <c r="S60" s="102">
        <v>0.21879999999999999</v>
      </c>
      <c r="T60" s="102"/>
      <c r="U60" s="102">
        <v>0.21879999999999999</v>
      </c>
      <c r="V60" s="102"/>
      <c r="W60" s="102">
        <v>0.21879999999999999</v>
      </c>
      <c r="X60" s="102"/>
      <c r="Y60" s="102">
        <v>0.21879999999999999</v>
      </c>
      <c r="Z60" s="102"/>
      <c r="AA60" s="102">
        <v>0.21879999999999999</v>
      </c>
      <c r="AB60" s="102"/>
      <c r="AC60" s="102">
        <v>0.21879999999999999</v>
      </c>
      <c r="AD60" s="102"/>
      <c r="AE60" s="102">
        <v>0.21879999999999999</v>
      </c>
      <c r="AF60" s="102"/>
      <c r="AG60" s="102">
        <v>0.21879999999999999</v>
      </c>
      <c r="AH60" s="102"/>
      <c r="AI60" s="102">
        <v>0.21879999999999999</v>
      </c>
      <c r="AJ60" s="102"/>
      <c r="AK60" s="102">
        <v>0.22620000000000001</v>
      </c>
      <c r="AL60" s="102"/>
      <c r="AM60" s="102">
        <v>0.2001</v>
      </c>
      <c r="AN60" s="102"/>
      <c r="AO60" s="102">
        <v>0.21879999999999999</v>
      </c>
      <c r="AP60" s="102"/>
      <c r="AQ60" s="102">
        <v>0.21879999999999999</v>
      </c>
      <c r="AR60" s="102"/>
      <c r="AS60" s="102">
        <v>0.22620000000000001</v>
      </c>
    </row>
    <row r="61" spans="1:45" x14ac:dyDescent="0.35">
      <c r="A61" s="79" t="str">
        <f>Rates!A61</f>
        <v>Day Services, 1:8</v>
      </c>
      <c r="B61" t="s">
        <v>403</v>
      </c>
      <c r="C61" s="102">
        <v>0.21879999999999999</v>
      </c>
      <c r="E61" s="102">
        <v>0.22620000000000001</v>
      </c>
      <c r="F61" s="102"/>
      <c r="G61" s="102">
        <v>0.22620000000000001</v>
      </c>
      <c r="H61" s="102"/>
      <c r="I61" s="102">
        <v>0.2001</v>
      </c>
      <c r="J61" s="102"/>
      <c r="K61" s="102">
        <v>0.22620000000000001</v>
      </c>
      <c r="L61" s="102"/>
      <c r="M61" s="102">
        <v>0.2001</v>
      </c>
      <c r="N61" s="102"/>
      <c r="O61" s="102">
        <v>0.22620000000000001</v>
      </c>
      <c r="P61" s="102"/>
      <c r="Q61" s="102">
        <v>0.22620000000000001</v>
      </c>
      <c r="R61" s="102"/>
      <c r="S61" s="102">
        <v>0.21879999999999999</v>
      </c>
      <c r="T61" s="102"/>
      <c r="U61" s="102">
        <v>0.21879999999999999</v>
      </c>
      <c r="V61" s="102"/>
      <c r="W61" s="102">
        <v>0.21879999999999999</v>
      </c>
      <c r="X61" s="102"/>
      <c r="Y61" s="102">
        <v>0.21879999999999999</v>
      </c>
      <c r="Z61" s="102"/>
      <c r="AA61" s="102">
        <v>0.21879999999999999</v>
      </c>
      <c r="AB61" s="102"/>
      <c r="AC61" s="102">
        <v>0.21879999999999999</v>
      </c>
      <c r="AD61" s="102"/>
      <c r="AE61" s="102">
        <v>0.21879999999999999</v>
      </c>
      <c r="AF61" s="102"/>
      <c r="AG61" s="102">
        <v>0.21879999999999999</v>
      </c>
      <c r="AH61" s="102"/>
      <c r="AI61" s="102">
        <v>0.21879999999999999</v>
      </c>
      <c r="AJ61" s="102"/>
      <c r="AK61" s="102">
        <v>0.22620000000000001</v>
      </c>
      <c r="AL61" s="102"/>
      <c r="AM61" s="102">
        <v>0.2001</v>
      </c>
      <c r="AN61" s="102"/>
      <c r="AO61" s="102">
        <v>0.21879999999999999</v>
      </c>
      <c r="AP61" s="102"/>
      <c r="AQ61" s="102">
        <v>0.21879999999999999</v>
      </c>
      <c r="AR61" s="102"/>
      <c r="AS61" s="102">
        <v>0.22620000000000001</v>
      </c>
    </row>
    <row r="62" spans="1:45" x14ac:dyDescent="0.35">
      <c r="A62" s="79" t="str">
        <f>Rates!A62</f>
        <v>Day Services, 1:7</v>
      </c>
      <c r="B62" t="s">
        <v>404</v>
      </c>
      <c r="C62" s="102">
        <v>0.21879999999999999</v>
      </c>
      <c r="E62" s="102">
        <v>0.22620000000000001</v>
      </c>
      <c r="F62" s="102"/>
      <c r="G62" s="102">
        <v>0.22620000000000001</v>
      </c>
      <c r="H62" s="102"/>
      <c r="I62" s="102">
        <v>0.2001</v>
      </c>
      <c r="J62" s="102"/>
      <c r="K62" s="102">
        <v>0.22620000000000001</v>
      </c>
      <c r="L62" s="102"/>
      <c r="M62" s="102">
        <v>0.2001</v>
      </c>
      <c r="N62" s="102"/>
      <c r="O62" s="102">
        <v>0.22620000000000001</v>
      </c>
      <c r="P62" s="102"/>
      <c r="Q62" s="102">
        <v>0.22620000000000001</v>
      </c>
      <c r="R62" s="102"/>
      <c r="S62" s="102">
        <v>0.21879999999999999</v>
      </c>
      <c r="T62" s="102"/>
      <c r="U62" s="102">
        <v>0.21879999999999999</v>
      </c>
      <c r="V62" s="102"/>
      <c r="W62" s="102">
        <v>0.21879999999999999</v>
      </c>
      <c r="X62" s="102"/>
      <c r="Y62" s="102">
        <v>0.21879999999999999</v>
      </c>
      <c r="Z62" s="102"/>
      <c r="AA62" s="102">
        <v>0.21879999999999999</v>
      </c>
      <c r="AB62" s="102"/>
      <c r="AC62" s="102">
        <v>0.21879999999999999</v>
      </c>
      <c r="AD62" s="102"/>
      <c r="AE62" s="102">
        <v>0.21879999999999999</v>
      </c>
      <c r="AF62" s="102"/>
      <c r="AG62" s="102">
        <v>0.21879999999999999</v>
      </c>
      <c r="AH62" s="102"/>
      <c r="AI62" s="102">
        <v>0.21879999999999999</v>
      </c>
      <c r="AJ62" s="102"/>
      <c r="AK62" s="102">
        <v>0.22620000000000001</v>
      </c>
      <c r="AL62" s="102"/>
      <c r="AM62" s="102">
        <v>0.2001</v>
      </c>
      <c r="AN62" s="102"/>
      <c r="AO62" s="102">
        <v>0.21879999999999999</v>
      </c>
      <c r="AP62" s="102"/>
      <c r="AQ62" s="102">
        <v>0.21879999999999999</v>
      </c>
      <c r="AR62" s="102"/>
      <c r="AS62" s="102">
        <v>0.22620000000000001</v>
      </c>
    </row>
    <row r="63" spans="1:45" x14ac:dyDescent="0.35">
      <c r="A63" s="79" t="str">
        <f>Rates!A63</f>
        <v>Day Services, 1:6</v>
      </c>
      <c r="B63" t="s">
        <v>405</v>
      </c>
      <c r="C63" s="102">
        <v>0.21879999999999999</v>
      </c>
      <c r="E63" s="102">
        <v>0.22620000000000001</v>
      </c>
      <c r="F63" s="102"/>
      <c r="G63" s="102">
        <v>0.22620000000000001</v>
      </c>
      <c r="H63" s="102"/>
      <c r="I63" s="102">
        <v>0.2001</v>
      </c>
      <c r="J63" s="102"/>
      <c r="K63" s="102">
        <v>0.22620000000000001</v>
      </c>
      <c r="L63" s="102"/>
      <c r="M63" s="102">
        <v>0.2001</v>
      </c>
      <c r="N63" s="102"/>
      <c r="O63" s="102">
        <v>0.22620000000000001</v>
      </c>
      <c r="P63" s="102"/>
      <c r="Q63" s="102">
        <v>0.22620000000000001</v>
      </c>
      <c r="R63" s="102"/>
      <c r="S63" s="102">
        <v>0.21879999999999999</v>
      </c>
      <c r="T63" s="102"/>
      <c r="U63" s="102">
        <v>0.21879999999999999</v>
      </c>
      <c r="V63" s="102"/>
      <c r="W63" s="102">
        <v>0.21879999999999999</v>
      </c>
      <c r="X63" s="102"/>
      <c r="Y63" s="102">
        <v>0.21879999999999999</v>
      </c>
      <c r="Z63" s="102"/>
      <c r="AA63" s="102">
        <v>0.21879999999999999</v>
      </c>
      <c r="AB63" s="102"/>
      <c r="AC63" s="102">
        <v>0.21879999999999999</v>
      </c>
      <c r="AD63" s="102"/>
      <c r="AE63" s="102">
        <v>0.21879999999999999</v>
      </c>
      <c r="AF63" s="102"/>
      <c r="AG63" s="102">
        <v>0.21879999999999999</v>
      </c>
      <c r="AH63" s="102"/>
      <c r="AI63" s="102">
        <v>0.21879999999999999</v>
      </c>
      <c r="AJ63" s="102"/>
      <c r="AK63" s="102">
        <v>0.22620000000000001</v>
      </c>
      <c r="AL63" s="102"/>
      <c r="AM63" s="102">
        <v>0.2001</v>
      </c>
      <c r="AN63" s="102"/>
      <c r="AO63" s="102">
        <v>0.21879999999999999</v>
      </c>
      <c r="AP63" s="102"/>
      <c r="AQ63" s="102">
        <v>0.21879999999999999</v>
      </c>
      <c r="AR63" s="102"/>
      <c r="AS63" s="102">
        <v>0.22620000000000001</v>
      </c>
    </row>
    <row r="64" spans="1:45" x14ac:dyDescent="0.35">
      <c r="A64" s="79" t="str">
        <f>Rates!A64</f>
        <v>Day Services, 1:5</v>
      </c>
      <c r="B64" t="s">
        <v>406</v>
      </c>
      <c r="C64" s="102">
        <v>0.21879999999999999</v>
      </c>
      <c r="E64" s="102">
        <v>0.22620000000000001</v>
      </c>
      <c r="F64" s="102"/>
      <c r="G64" s="102">
        <v>0.22620000000000001</v>
      </c>
      <c r="H64" s="102"/>
      <c r="I64" s="102">
        <v>0.2001</v>
      </c>
      <c r="J64" s="102"/>
      <c r="K64" s="102">
        <v>0.22620000000000001</v>
      </c>
      <c r="L64" s="102"/>
      <c r="M64" s="102">
        <v>0.2001</v>
      </c>
      <c r="N64" s="102"/>
      <c r="O64" s="102">
        <v>0.22620000000000001</v>
      </c>
      <c r="P64" s="102"/>
      <c r="Q64" s="102">
        <v>0.22620000000000001</v>
      </c>
      <c r="R64" s="102"/>
      <c r="S64" s="102">
        <v>0.21879999999999999</v>
      </c>
      <c r="T64" s="102"/>
      <c r="U64" s="102">
        <v>0.21879999999999999</v>
      </c>
      <c r="V64" s="102"/>
      <c r="W64" s="102">
        <v>0.21879999999999999</v>
      </c>
      <c r="X64" s="102"/>
      <c r="Y64" s="102">
        <v>0.21879999999999999</v>
      </c>
      <c r="Z64" s="102"/>
      <c r="AA64" s="102">
        <v>0.21879999999999999</v>
      </c>
      <c r="AB64" s="102"/>
      <c r="AC64" s="102">
        <v>0.21879999999999999</v>
      </c>
      <c r="AD64" s="102"/>
      <c r="AE64" s="102">
        <v>0.21879999999999999</v>
      </c>
      <c r="AF64" s="102"/>
      <c r="AG64" s="102">
        <v>0.21879999999999999</v>
      </c>
      <c r="AH64" s="102"/>
      <c r="AI64" s="102">
        <v>0.21879999999999999</v>
      </c>
      <c r="AJ64" s="102"/>
      <c r="AK64" s="102">
        <v>0.22620000000000001</v>
      </c>
      <c r="AL64" s="102"/>
      <c r="AM64" s="102">
        <v>0.2001</v>
      </c>
      <c r="AN64" s="102"/>
      <c r="AO64" s="102">
        <v>0.21879999999999999</v>
      </c>
      <c r="AP64" s="102"/>
      <c r="AQ64" s="102">
        <v>0.21879999999999999</v>
      </c>
      <c r="AR64" s="102"/>
      <c r="AS64" s="102">
        <v>0.22620000000000001</v>
      </c>
    </row>
    <row r="65" spans="1:45" x14ac:dyDescent="0.35">
      <c r="A65" s="79" t="str">
        <f>Rates!A65</f>
        <v>Day Services, 1:4</v>
      </c>
      <c r="B65" t="s">
        <v>407</v>
      </c>
      <c r="C65" s="102">
        <v>0.21879999999999999</v>
      </c>
      <c r="E65" s="102">
        <v>0.22620000000000001</v>
      </c>
      <c r="F65" s="102"/>
      <c r="G65" s="102">
        <v>0.22620000000000001</v>
      </c>
      <c r="H65" s="102"/>
      <c r="I65" s="102">
        <v>0.2001</v>
      </c>
      <c r="J65" s="102"/>
      <c r="K65" s="102">
        <v>0.22620000000000001</v>
      </c>
      <c r="L65" s="102"/>
      <c r="M65" s="102">
        <v>0.2001</v>
      </c>
      <c r="N65" s="102"/>
      <c r="O65" s="102">
        <v>0.22620000000000001</v>
      </c>
      <c r="P65" s="102"/>
      <c r="Q65" s="102">
        <v>0.22620000000000001</v>
      </c>
      <c r="R65" s="102"/>
      <c r="S65" s="102">
        <v>0.21879999999999999</v>
      </c>
      <c r="T65" s="102"/>
      <c r="U65" s="102">
        <v>0.21879999999999999</v>
      </c>
      <c r="V65" s="102"/>
      <c r="W65" s="102">
        <v>0.21879999999999999</v>
      </c>
      <c r="X65" s="102"/>
      <c r="Y65" s="102">
        <v>0.21879999999999999</v>
      </c>
      <c r="Z65" s="102"/>
      <c r="AA65" s="102">
        <v>0.21879999999999999</v>
      </c>
      <c r="AB65" s="102"/>
      <c r="AC65" s="102">
        <v>0.21879999999999999</v>
      </c>
      <c r="AD65" s="102"/>
      <c r="AE65" s="102">
        <v>0.21879999999999999</v>
      </c>
      <c r="AF65" s="102"/>
      <c r="AG65" s="102">
        <v>0.21879999999999999</v>
      </c>
      <c r="AH65" s="102"/>
      <c r="AI65" s="102">
        <v>0.21879999999999999</v>
      </c>
      <c r="AJ65" s="102"/>
      <c r="AK65" s="102">
        <v>0.22620000000000001</v>
      </c>
      <c r="AL65" s="102"/>
      <c r="AM65" s="102">
        <v>0.2001</v>
      </c>
      <c r="AN65" s="102"/>
      <c r="AO65" s="102">
        <v>0.21879999999999999</v>
      </c>
      <c r="AP65" s="102"/>
      <c r="AQ65" s="102">
        <v>0.21879999999999999</v>
      </c>
      <c r="AR65" s="102"/>
      <c r="AS65" s="102">
        <v>0.22620000000000001</v>
      </c>
    </row>
    <row r="66" spans="1:45" x14ac:dyDescent="0.35">
      <c r="A66" s="79" t="str">
        <f>Rates!A66</f>
        <v>Day Services, 1:3</v>
      </c>
      <c r="B66" t="s">
        <v>408</v>
      </c>
      <c r="C66" s="102">
        <v>0.21879999999999999</v>
      </c>
      <c r="E66" s="102">
        <v>0.22620000000000001</v>
      </c>
      <c r="F66" s="102"/>
      <c r="G66" s="102">
        <v>0.22620000000000001</v>
      </c>
      <c r="H66" s="102"/>
      <c r="I66" s="102">
        <v>0.2001</v>
      </c>
      <c r="J66" s="102"/>
      <c r="K66" s="102">
        <v>0.22620000000000001</v>
      </c>
      <c r="L66" s="102"/>
      <c r="M66" s="102">
        <v>0.2001</v>
      </c>
      <c r="N66" s="102"/>
      <c r="O66" s="102">
        <v>0.22620000000000001</v>
      </c>
      <c r="P66" s="102"/>
      <c r="Q66" s="102">
        <v>0.22620000000000001</v>
      </c>
      <c r="R66" s="102"/>
      <c r="S66" s="102">
        <v>0.21879999999999999</v>
      </c>
      <c r="T66" s="102"/>
      <c r="U66" s="102">
        <v>0.21879999999999999</v>
      </c>
      <c r="V66" s="102"/>
      <c r="W66" s="102">
        <v>0.21879999999999999</v>
      </c>
      <c r="X66" s="102"/>
      <c r="Y66" s="102">
        <v>0.21879999999999999</v>
      </c>
      <c r="Z66" s="102"/>
      <c r="AA66" s="102">
        <v>0.21879999999999999</v>
      </c>
      <c r="AB66" s="102"/>
      <c r="AC66" s="102">
        <v>0.21879999999999999</v>
      </c>
      <c r="AD66" s="102"/>
      <c r="AE66" s="102">
        <v>0.21879999999999999</v>
      </c>
      <c r="AF66" s="102"/>
      <c r="AG66" s="102">
        <v>0.21879999999999999</v>
      </c>
      <c r="AH66" s="102"/>
      <c r="AI66" s="102">
        <v>0.21879999999999999</v>
      </c>
      <c r="AJ66" s="102"/>
      <c r="AK66" s="102">
        <v>0.22620000000000001</v>
      </c>
      <c r="AL66" s="102"/>
      <c r="AM66" s="102">
        <v>0.2001</v>
      </c>
      <c r="AN66" s="102"/>
      <c r="AO66" s="102">
        <v>0.21879999999999999</v>
      </c>
      <c r="AP66" s="102"/>
      <c r="AQ66" s="102">
        <v>0.21879999999999999</v>
      </c>
      <c r="AR66" s="102"/>
      <c r="AS66" s="102">
        <v>0.22620000000000001</v>
      </c>
    </row>
    <row r="67" spans="1:45" x14ac:dyDescent="0.35">
      <c r="A67" s="79" t="str">
        <f>Rates!A67</f>
        <v>Day Services, 1:2</v>
      </c>
      <c r="B67" t="s">
        <v>409</v>
      </c>
      <c r="C67" s="102">
        <v>0.21879999999999999</v>
      </c>
      <c r="E67" s="102">
        <v>0.22620000000000001</v>
      </c>
      <c r="F67" s="102"/>
      <c r="G67" s="102">
        <v>0.22620000000000001</v>
      </c>
      <c r="H67" s="102"/>
      <c r="I67" s="102">
        <v>0.2001</v>
      </c>
      <c r="J67" s="102"/>
      <c r="K67" s="102">
        <v>0.22620000000000001</v>
      </c>
      <c r="L67" s="102"/>
      <c r="M67" s="102">
        <v>0.2001</v>
      </c>
      <c r="N67" s="102"/>
      <c r="O67" s="102">
        <v>0.22620000000000001</v>
      </c>
      <c r="P67" s="102"/>
      <c r="Q67" s="102">
        <v>0.22620000000000001</v>
      </c>
      <c r="R67" s="102"/>
      <c r="S67" s="102">
        <v>0.21879999999999999</v>
      </c>
      <c r="T67" s="102"/>
      <c r="U67" s="102">
        <v>0.21879999999999999</v>
      </c>
      <c r="V67" s="102"/>
      <c r="W67" s="102">
        <v>0.21879999999999999</v>
      </c>
      <c r="X67" s="102"/>
      <c r="Y67" s="102">
        <v>0.21879999999999999</v>
      </c>
      <c r="Z67" s="102"/>
      <c r="AA67" s="102">
        <v>0.21879999999999999</v>
      </c>
      <c r="AB67" s="102"/>
      <c r="AC67" s="102">
        <v>0.21879999999999999</v>
      </c>
      <c r="AD67" s="102"/>
      <c r="AE67" s="102">
        <v>0.21879999999999999</v>
      </c>
      <c r="AF67" s="102"/>
      <c r="AG67" s="102">
        <v>0.21879999999999999</v>
      </c>
      <c r="AH67" s="102"/>
      <c r="AI67" s="102">
        <v>0.21879999999999999</v>
      </c>
      <c r="AJ67" s="102"/>
      <c r="AK67" s="102">
        <v>0.22620000000000001</v>
      </c>
      <c r="AL67" s="102"/>
      <c r="AM67" s="102">
        <v>0.2001</v>
      </c>
      <c r="AN67" s="102"/>
      <c r="AO67" s="102">
        <v>0.21879999999999999</v>
      </c>
      <c r="AP67" s="102"/>
      <c r="AQ67" s="102">
        <v>0.21879999999999999</v>
      </c>
      <c r="AR67" s="102"/>
      <c r="AS67" s="102">
        <v>0.22620000000000001</v>
      </c>
    </row>
    <row r="68" spans="1:45" x14ac:dyDescent="0.35">
      <c r="A68" s="79" t="str">
        <f>Rates!A68</f>
        <v>Behavioral Day Services, 1:3</v>
      </c>
      <c r="B68" t="s">
        <v>410</v>
      </c>
      <c r="C68" s="102">
        <v>0.19869999999999999</v>
      </c>
      <c r="E68" s="102">
        <v>0.2051</v>
      </c>
      <c r="F68" s="102"/>
      <c r="G68" s="102">
        <v>0.2051</v>
      </c>
      <c r="H68" s="102"/>
      <c r="I68" s="102">
        <v>0.1827</v>
      </c>
      <c r="J68" s="102"/>
      <c r="K68" s="102">
        <v>0.2051</v>
      </c>
      <c r="L68" s="102"/>
      <c r="M68" s="102">
        <v>0.1827</v>
      </c>
      <c r="N68" s="102"/>
      <c r="O68" s="102">
        <v>0.2051</v>
      </c>
      <c r="P68" s="102"/>
      <c r="Q68" s="102">
        <v>0.2051</v>
      </c>
      <c r="R68" s="102"/>
      <c r="S68" s="102">
        <v>0.19869999999999999</v>
      </c>
      <c r="T68" s="102"/>
      <c r="U68" s="102">
        <v>0.19869999999999999</v>
      </c>
      <c r="V68" s="102"/>
      <c r="W68" s="102">
        <v>0.19869999999999999</v>
      </c>
      <c r="X68" s="102"/>
      <c r="Y68" s="102">
        <v>0.19869999999999999</v>
      </c>
      <c r="Z68" s="102"/>
      <c r="AA68" s="102">
        <v>0.19869999999999999</v>
      </c>
      <c r="AB68" s="102"/>
      <c r="AC68" s="102">
        <v>0.19869999999999999</v>
      </c>
      <c r="AD68" s="102"/>
      <c r="AE68" s="102">
        <v>0.19869999999999999</v>
      </c>
      <c r="AF68" s="102"/>
      <c r="AG68" s="102">
        <v>0.19869999999999999</v>
      </c>
      <c r="AH68" s="102"/>
      <c r="AI68" s="102">
        <v>0.19869999999999999</v>
      </c>
      <c r="AJ68" s="102"/>
      <c r="AK68" s="102">
        <v>0.2051</v>
      </c>
      <c r="AL68" s="102"/>
      <c r="AM68" s="102">
        <v>0.1827</v>
      </c>
      <c r="AN68" s="102"/>
      <c r="AO68" s="102">
        <v>0.19869999999999999</v>
      </c>
      <c r="AP68" s="102"/>
      <c r="AQ68" s="102">
        <v>0.19869999999999999</v>
      </c>
      <c r="AR68" s="102"/>
      <c r="AS68" s="102">
        <v>0.2051</v>
      </c>
    </row>
    <row r="69" spans="1:45" x14ac:dyDescent="0.35">
      <c r="A69" s="79" t="str">
        <f>Rates!A69</f>
        <v>Behavioral Day Services, 1:2</v>
      </c>
      <c r="B69" t="s">
        <v>411</v>
      </c>
      <c r="C69" s="102">
        <v>0.19869999999999999</v>
      </c>
      <c r="E69" s="102">
        <v>0.2051</v>
      </c>
      <c r="F69" s="102"/>
      <c r="G69" s="102">
        <v>0.2051</v>
      </c>
      <c r="H69" s="102"/>
      <c r="I69" s="102">
        <v>0.1827</v>
      </c>
      <c r="J69" s="102"/>
      <c r="K69" s="102">
        <v>0.2051</v>
      </c>
      <c r="L69" s="102"/>
      <c r="M69" s="102">
        <v>0.1827</v>
      </c>
      <c r="N69" s="102"/>
      <c r="O69" s="102">
        <v>0.2051</v>
      </c>
      <c r="P69" s="102"/>
      <c r="Q69" s="102">
        <v>0.2051</v>
      </c>
      <c r="R69" s="102"/>
      <c r="S69" s="102">
        <v>0.19869999999999999</v>
      </c>
      <c r="T69" s="102"/>
      <c r="U69" s="102">
        <v>0.19869999999999999</v>
      </c>
      <c r="V69" s="102"/>
      <c r="W69" s="102">
        <v>0.19869999999999999</v>
      </c>
      <c r="X69" s="102"/>
      <c r="Y69" s="102">
        <v>0.19869999999999999</v>
      </c>
      <c r="Z69" s="102"/>
      <c r="AA69" s="102">
        <v>0.19869999999999999</v>
      </c>
      <c r="AB69" s="102"/>
      <c r="AC69" s="102">
        <v>0.19869999999999999</v>
      </c>
      <c r="AD69" s="102"/>
      <c r="AE69" s="102">
        <v>0.19869999999999999</v>
      </c>
      <c r="AF69" s="102"/>
      <c r="AG69" s="102">
        <v>0.19869999999999999</v>
      </c>
      <c r="AH69" s="102"/>
      <c r="AI69" s="102">
        <v>0.19869999999999999</v>
      </c>
      <c r="AJ69" s="102"/>
      <c r="AK69" s="102">
        <v>0.2051</v>
      </c>
      <c r="AL69" s="102"/>
      <c r="AM69" s="102">
        <v>0.1827</v>
      </c>
      <c r="AN69" s="102"/>
      <c r="AO69" s="102">
        <v>0.19869999999999999</v>
      </c>
      <c r="AP69" s="102"/>
      <c r="AQ69" s="102">
        <v>0.19869999999999999</v>
      </c>
      <c r="AR69" s="102"/>
      <c r="AS69" s="102">
        <v>0.2051</v>
      </c>
    </row>
    <row r="70" spans="1:45" x14ac:dyDescent="0.35">
      <c r="A70" s="79" t="str">
        <f>Rates!A70</f>
        <v>Medical Day Services, 1:3</v>
      </c>
      <c r="B70" t="s">
        <v>412</v>
      </c>
      <c r="C70" s="102">
        <v>0.20430000000000001</v>
      </c>
      <c r="E70" s="102">
        <v>0.21110000000000001</v>
      </c>
      <c r="F70" s="102"/>
      <c r="G70" s="102">
        <v>0.21110000000000001</v>
      </c>
      <c r="H70" s="102"/>
      <c r="I70" s="102">
        <v>0.18770000000000001</v>
      </c>
      <c r="J70" s="102"/>
      <c r="K70" s="102">
        <v>0.21110000000000001</v>
      </c>
      <c r="L70" s="102"/>
      <c r="M70" s="102">
        <v>0.18770000000000001</v>
      </c>
      <c r="N70" s="102"/>
      <c r="O70" s="102">
        <v>0.21110000000000001</v>
      </c>
      <c r="P70" s="102"/>
      <c r="Q70" s="102">
        <v>0.21110000000000001</v>
      </c>
      <c r="R70" s="102"/>
      <c r="S70" s="102">
        <v>0.20430000000000001</v>
      </c>
      <c r="T70" s="102"/>
      <c r="U70" s="102">
        <v>0.20430000000000001</v>
      </c>
      <c r="V70" s="102"/>
      <c r="W70" s="102">
        <v>0.20430000000000001</v>
      </c>
      <c r="X70" s="102"/>
      <c r="Y70" s="102">
        <v>0.20430000000000001</v>
      </c>
      <c r="Z70" s="102"/>
      <c r="AA70" s="102">
        <v>0.20430000000000001</v>
      </c>
      <c r="AB70" s="102"/>
      <c r="AC70" s="102">
        <v>0.20430000000000001</v>
      </c>
      <c r="AD70" s="102"/>
      <c r="AE70" s="102">
        <v>0.20430000000000001</v>
      </c>
      <c r="AF70" s="102"/>
      <c r="AG70" s="102">
        <v>0.20430000000000001</v>
      </c>
      <c r="AH70" s="102"/>
      <c r="AI70" s="102">
        <v>0.20430000000000001</v>
      </c>
      <c r="AJ70" s="102"/>
      <c r="AK70" s="102">
        <v>0.21110000000000001</v>
      </c>
      <c r="AL70" s="102"/>
      <c r="AM70" s="102">
        <v>0.18770000000000001</v>
      </c>
      <c r="AN70" s="102"/>
      <c r="AO70" s="102">
        <v>0.20430000000000001</v>
      </c>
      <c r="AP70" s="102"/>
      <c r="AQ70" s="102">
        <v>0.20430000000000001</v>
      </c>
      <c r="AR70" s="102"/>
      <c r="AS70" s="102">
        <v>0.21110000000000001</v>
      </c>
    </row>
    <row r="71" spans="1:45" x14ac:dyDescent="0.35">
      <c r="A71" s="79" t="str">
        <f>Rates!A71</f>
        <v>Medical Day Services, 1:2</v>
      </c>
      <c r="B71" t="s">
        <v>413</v>
      </c>
      <c r="C71" s="102">
        <v>0.20430000000000001</v>
      </c>
      <c r="E71" s="102">
        <v>0.21110000000000001</v>
      </c>
      <c r="F71" s="102"/>
      <c r="G71" s="102">
        <v>0.21110000000000001</v>
      </c>
      <c r="H71" s="102"/>
      <c r="I71" s="102">
        <v>0.18770000000000001</v>
      </c>
      <c r="J71" s="102"/>
      <c r="K71" s="102">
        <v>0.21110000000000001</v>
      </c>
      <c r="L71" s="102"/>
      <c r="M71" s="102">
        <v>0.18770000000000001</v>
      </c>
      <c r="N71" s="102"/>
      <c r="O71" s="102">
        <v>0.21110000000000001</v>
      </c>
      <c r="P71" s="102"/>
      <c r="Q71" s="102">
        <v>0.21110000000000001</v>
      </c>
      <c r="R71" s="102"/>
      <c r="S71" s="102">
        <v>0.20430000000000001</v>
      </c>
      <c r="T71" s="102"/>
      <c r="U71" s="102">
        <v>0.20430000000000001</v>
      </c>
      <c r="V71" s="102"/>
      <c r="W71" s="102">
        <v>0.20430000000000001</v>
      </c>
      <c r="X71" s="102"/>
      <c r="Y71" s="102">
        <v>0.20430000000000001</v>
      </c>
      <c r="Z71" s="102"/>
      <c r="AA71" s="102">
        <v>0.20430000000000001</v>
      </c>
      <c r="AB71" s="102"/>
      <c r="AC71" s="102">
        <v>0.20430000000000001</v>
      </c>
      <c r="AD71" s="102"/>
      <c r="AE71" s="102">
        <v>0.20430000000000001</v>
      </c>
      <c r="AF71" s="102"/>
      <c r="AG71" s="102">
        <v>0.20430000000000001</v>
      </c>
      <c r="AH71" s="102"/>
      <c r="AI71" s="102">
        <v>0.20430000000000001</v>
      </c>
      <c r="AJ71" s="102"/>
      <c r="AK71" s="102">
        <v>0.21110000000000001</v>
      </c>
      <c r="AL71" s="102"/>
      <c r="AM71" s="102">
        <v>0.18770000000000001</v>
      </c>
      <c r="AN71" s="102"/>
      <c r="AO71" s="102">
        <v>0.20430000000000001</v>
      </c>
      <c r="AP71" s="102"/>
      <c r="AQ71" s="102">
        <v>0.20430000000000001</v>
      </c>
      <c r="AR71" s="102"/>
      <c r="AS71" s="102">
        <v>0.21110000000000001</v>
      </c>
    </row>
    <row r="72" spans="1:45" x14ac:dyDescent="0.35">
      <c r="A72" s="79" t="str">
        <f>Rates!A72</f>
        <v>In-home/Mobile Day Program, 1:3</v>
      </c>
      <c r="B72" t="s">
        <v>414</v>
      </c>
      <c r="C72" s="102">
        <v>0.22059999999999999</v>
      </c>
      <c r="E72" s="102">
        <v>0.22819999999999999</v>
      </c>
      <c r="F72" s="102"/>
      <c r="G72" s="102">
        <v>0.22819999999999999</v>
      </c>
      <c r="H72" s="102"/>
      <c r="I72" s="102">
        <v>0.20180000000000001</v>
      </c>
      <c r="J72" s="102"/>
      <c r="K72" s="102">
        <v>0.22819999999999999</v>
      </c>
      <c r="L72" s="102"/>
      <c r="M72" s="102">
        <v>0.20180000000000001</v>
      </c>
      <c r="N72" s="102"/>
      <c r="O72" s="102">
        <v>0.22819999999999999</v>
      </c>
      <c r="P72" s="102"/>
      <c r="Q72" s="102">
        <v>0.22819999999999999</v>
      </c>
      <c r="R72" s="102"/>
      <c r="S72" s="102">
        <v>0.22059999999999999</v>
      </c>
      <c r="T72" s="102"/>
      <c r="U72" s="102">
        <v>0.22059999999999999</v>
      </c>
      <c r="V72" s="102"/>
      <c r="W72" s="102">
        <v>0.22059999999999999</v>
      </c>
      <c r="X72" s="102"/>
      <c r="Y72" s="102">
        <v>0.22059999999999999</v>
      </c>
      <c r="Z72" s="102"/>
      <c r="AA72" s="102">
        <v>0.22059999999999999</v>
      </c>
      <c r="AB72" s="102"/>
      <c r="AC72" s="102">
        <v>0.22059999999999999</v>
      </c>
      <c r="AD72" s="102"/>
      <c r="AE72" s="102">
        <v>0.22059999999999999</v>
      </c>
      <c r="AF72" s="102"/>
      <c r="AG72" s="102">
        <v>0.22059999999999999</v>
      </c>
      <c r="AH72" s="102"/>
      <c r="AI72" s="102">
        <v>0.22059999999999999</v>
      </c>
      <c r="AJ72" s="102"/>
      <c r="AK72" s="102">
        <v>0.22819999999999999</v>
      </c>
      <c r="AL72" s="102"/>
      <c r="AM72" s="102">
        <v>0.20180000000000001</v>
      </c>
      <c r="AN72" s="102"/>
      <c r="AO72" s="102">
        <v>0.22059999999999999</v>
      </c>
      <c r="AP72" s="102"/>
      <c r="AQ72" s="102">
        <v>0.22059999999999999</v>
      </c>
      <c r="AR72" s="102"/>
      <c r="AS72" s="102">
        <v>0.22819999999999999</v>
      </c>
    </row>
    <row r="73" spans="1:45" x14ac:dyDescent="0.35">
      <c r="A73" s="79" t="str">
        <f>Rates!A73</f>
        <v>In-home/Mobile Day Program, 1:2</v>
      </c>
      <c r="B73" t="s">
        <v>415</v>
      </c>
      <c r="C73" s="102">
        <v>0.22059999999999999</v>
      </c>
      <c r="E73" s="102">
        <v>0.22819999999999999</v>
      </c>
      <c r="F73" s="102"/>
      <c r="G73" s="102">
        <v>0.22819999999999999</v>
      </c>
      <c r="H73" s="102"/>
      <c r="I73" s="102">
        <v>0.20180000000000001</v>
      </c>
      <c r="J73" s="102"/>
      <c r="K73" s="102">
        <v>0.22819999999999999</v>
      </c>
      <c r="L73" s="102"/>
      <c r="M73" s="102">
        <v>0.20180000000000001</v>
      </c>
      <c r="N73" s="102"/>
      <c r="O73" s="102">
        <v>0.22819999999999999</v>
      </c>
      <c r="P73" s="102"/>
      <c r="Q73" s="102">
        <v>0.22819999999999999</v>
      </c>
      <c r="R73" s="102"/>
      <c r="S73" s="102">
        <v>0.22059999999999999</v>
      </c>
      <c r="T73" s="102"/>
      <c r="U73" s="102">
        <v>0.22059999999999999</v>
      </c>
      <c r="V73" s="102"/>
      <c r="W73" s="102">
        <v>0.22059999999999999</v>
      </c>
      <c r="X73" s="102"/>
      <c r="Y73" s="102">
        <v>0.22059999999999999</v>
      </c>
      <c r="Z73" s="102"/>
      <c r="AA73" s="102">
        <v>0.22059999999999999</v>
      </c>
      <c r="AB73" s="102"/>
      <c r="AC73" s="102">
        <v>0.22059999999999999</v>
      </c>
      <c r="AD73" s="102"/>
      <c r="AE73" s="102">
        <v>0.22059999999999999</v>
      </c>
      <c r="AF73" s="102"/>
      <c r="AG73" s="102">
        <v>0.22059999999999999</v>
      </c>
      <c r="AH73" s="102"/>
      <c r="AI73" s="102">
        <v>0.22059999999999999</v>
      </c>
      <c r="AJ73" s="102"/>
      <c r="AK73" s="102">
        <v>0.22819999999999999</v>
      </c>
      <c r="AL73" s="102"/>
      <c r="AM73" s="102">
        <v>0.20180000000000001</v>
      </c>
      <c r="AN73" s="102"/>
      <c r="AO73" s="102">
        <v>0.22059999999999999</v>
      </c>
      <c r="AP73" s="102"/>
      <c r="AQ73" s="102">
        <v>0.22059999999999999</v>
      </c>
      <c r="AR73" s="102"/>
      <c r="AS73" s="102">
        <v>0.22819999999999999</v>
      </c>
    </row>
    <row r="74" spans="1:45" x14ac:dyDescent="0.35">
      <c r="A74" s="79" t="str">
        <f>Rates!A74</f>
        <v>In-home/Mobile Day Program, 1:1</v>
      </c>
      <c r="B74" t="s">
        <v>416</v>
      </c>
      <c r="C74" s="102">
        <v>0.22059999999999999</v>
      </c>
      <c r="E74" s="102">
        <v>0.22819999999999999</v>
      </c>
      <c r="F74" s="102"/>
      <c r="G74" s="102">
        <v>0.22819999999999999</v>
      </c>
      <c r="H74" s="102"/>
      <c r="I74" s="102">
        <v>0.20180000000000001</v>
      </c>
      <c r="J74" s="102"/>
      <c r="K74" s="102">
        <v>0.22819999999999999</v>
      </c>
      <c r="L74" s="102"/>
      <c r="M74" s="102">
        <v>0.20180000000000001</v>
      </c>
      <c r="N74" s="102"/>
      <c r="O74" s="102">
        <v>0.22819999999999999</v>
      </c>
      <c r="P74" s="102"/>
      <c r="Q74" s="102">
        <v>0.22819999999999999</v>
      </c>
      <c r="R74" s="102"/>
      <c r="S74" s="102">
        <v>0.22059999999999999</v>
      </c>
      <c r="T74" s="102"/>
      <c r="U74" s="102">
        <v>0.22059999999999999</v>
      </c>
      <c r="V74" s="102"/>
      <c r="W74" s="102">
        <v>0.22059999999999999</v>
      </c>
      <c r="X74" s="102"/>
      <c r="Y74" s="102">
        <v>0.22059999999999999</v>
      </c>
      <c r="Z74" s="102"/>
      <c r="AA74" s="102">
        <v>0.22059999999999999</v>
      </c>
      <c r="AB74" s="102"/>
      <c r="AC74" s="102">
        <v>0.22059999999999999</v>
      </c>
      <c r="AD74" s="102"/>
      <c r="AE74" s="102">
        <v>0.22059999999999999</v>
      </c>
      <c r="AF74" s="102"/>
      <c r="AG74" s="102">
        <v>0.22059999999999999</v>
      </c>
      <c r="AH74" s="102"/>
      <c r="AI74" s="102">
        <v>0.22059999999999999</v>
      </c>
      <c r="AJ74" s="102"/>
      <c r="AK74" s="102">
        <v>0.22819999999999999</v>
      </c>
      <c r="AL74" s="102"/>
      <c r="AM74" s="102">
        <v>0.20180000000000001</v>
      </c>
      <c r="AN74" s="102"/>
      <c r="AO74" s="102">
        <v>0.22059999999999999</v>
      </c>
      <c r="AP74" s="102"/>
      <c r="AQ74" s="102">
        <v>0.22059999999999999</v>
      </c>
      <c r="AR74" s="102"/>
      <c r="AS74" s="102">
        <v>0.22819999999999999</v>
      </c>
    </row>
    <row r="75" spans="1:45" x14ac:dyDescent="0.35">
      <c r="A75" s="79" t="str">
        <f>Rates!A75</f>
        <v>Participant-Directed Community-Based Training, 1:3</v>
      </c>
      <c r="B75" t="s">
        <v>417</v>
      </c>
      <c r="C75" s="102">
        <v>0.22059999999999999</v>
      </c>
      <c r="E75" s="102">
        <v>0.22819999999999999</v>
      </c>
      <c r="F75" s="102"/>
      <c r="G75" s="102">
        <v>0.22819999999999999</v>
      </c>
      <c r="H75" s="102"/>
      <c r="I75" s="102">
        <v>0.20180000000000001</v>
      </c>
      <c r="J75" s="102"/>
      <c r="K75" s="102">
        <v>0.22819999999999999</v>
      </c>
      <c r="L75" s="102"/>
      <c r="M75" s="102">
        <v>0.20180000000000001</v>
      </c>
      <c r="N75" s="102"/>
      <c r="O75" s="102">
        <v>0.22819999999999999</v>
      </c>
      <c r="P75" s="102"/>
      <c r="Q75" s="102">
        <v>0.22819999999999999</v>
      </c>
      <c r="R75" s="102"/>
      <c r="S75" s="102">
        <v>0.22059999999999999</v>
      </c>
      <c r="T75" s="102"/>
      <c r="U75" s="102">
        <v>0.22059999999999999</v>
      </c>
      <c r="V75" s="102"/>
      <c r="W75" s="102">
        <v>0.22059999999999999</v>
      </c>
      <c r="X75" s="102"/>
      <c r="Y75" s="102">
        <v>0.22059999999999999</v>
      </c>
      <c r="Z75" s="102"/>
      <c r="AA75" s="102">
        <v>0.22059999999999999</v>
      </c>
      <c r="AB75" s="102"/>
      <c r="AC75" s="102">
        <v>0.22059999999999999</v>
      </c>
      <c r="AD75" s="102"/>
      <c r="AE75" s="102">
        <v>0.22059999999999999</v>
      </c>
      <c r="AF75" s="102"/>
      <c r="AG75" s="102">
        <v>0.22059999999999999</v>
      </c>
      <c r="AH75" s="102"/>
      <c r="AI75" s="102">
        <v>0.22059999999999999</v>
      </c>
      <c r="AJ75" s="102"/>
      <c r="AK75" s="102">
        <v>0.22819999999999999</v>
      </c>
      <c r="AL75" s="102"/>
      <c r="AM75" s="102">
        <v>0.20180000000000001</v>
      </c>
      <c r="AN75" s="102"/>
      <c r="AO75" s="102">
        <v>0.22059999999999999</v>
      </c>
      <c r="AP75" s="102"/>
      <c r="AQ75" s="102">
        <v>0.22059999999999999</v>
      </c>
      <c r="AR75" s="102"/>
      <c r="AS75" s="102">
        <v>0.22819999999999999</v>
      </c>
    </row>
    <row r="76" spans="1:45" x14ac:dyDescent="0.35">
      <c r="A76" s="79" t="str">
        <f>Rates!A76</f>
        <v>Participant-Directed Community-Based Training, 1:2</v>
      </c>
      <c r="B76" t="s">
        <v>418</v>
      </c>
      <c r="C76" s="102">
        <v>0.22059999999999999</v>
      </c>
      <c r="E76" s="102">
        <v>0.22819999999999999</v>
      </c>
      <c r="F76" s="102"/>
      <c r="G76" s="102">
        <v>0.22819999999999999</v>
      </c>
      <c r="H76" s="102"/>
      <c r="I76" s="102">
        <v>0.20180000000000001</v>
      </c>
      <c r="J76" s="102"/>
      <c r="K76" s="102">
        <v>0.22819999999999999</v>
      </c>
      <c r="L76" s="102"/>
      <c r="M76" s="102">
        <v>0.20180000000000001</v>
      </c>
      <c r="N76" s="102"/>
      <c r="O76" s="102">
        <v>0.22819999999999999</v>
      </c>
      <c r="P76" s="102"/>
      <c r="Q76" s="102">
        <v>0.22819999999999999</v>
      </c>
      <c r="R76" s="102"/>
      <c r="S76" s="102">
        <v>0.22059999999999999</v>
      </c>
      <c r="T76" s="102"/>
      <c r="U76" s="102">
        <v>0.22059999999999999</v>
      </c>
      <c r="V76" s="102"/>
      <c r="W76" s="102">
        <v>0.22059999999999999</v>
      </c>
      <c r="X76" s="102"/>
      <c r="Y76" s="102">
        <v>0.22059999999999999</v>
      </c>
      <c r="Z76" s="102"/>
      <c r="AA76" s="102">
        <v>0.22059999999999999</v>
      </c>
      <c r="AB76" s="102"/>
      <c r="AC76" s="102">
        <v>0.22059999999999999</v>
      </c>
      <c r="AD76" s="102"/>
      <c r="AE76" s="102">
        <v>0.22059999999999999</v>
      </c>
      <c r="AF76" s="102"/>
      <c r="AG76" s="102">
        <v>0.22059999999999999</v>
      </c>
      <c r="AH76" s="102"/>
      <c r="AI76" s="102">
        <v>0.22059999999999999</v>
      </c>
      <c r="AJ76" s="102"/>
      <c r="AK76" s="102">
        <v>0.22819999999999999</v>
      </c>
      <c r="AL76" s="102"/>
      <c r="AM76" s="102">
        <v>0.20180000000000001</v>
      </c>
      <c r="AN76" s="102"/>
      <c r="AO76" s="102">
        <v>0.22059999999999999</v>
      </c>
      <c r="AP76" s="102"/>
      <c r="AQ76" s="102">
        <v>0.22059999999999999</v>
      </c>
      <c r="AR76" s="102"/>
      <c r="AS76" s="102">
        <v>0.22819999999999999</v>
      </c>
    </row>
    <row r="77" spans="1:45" x14ac:dyDescent="0.35">
      <c r="A77" s="79" t="str">
        <f>Rates!A77</f>
        <v>Participant-Directed Community-Based Training, 1:1</v>
      </c>
      <c r="B77" t="s">
        <v>419</v>
      </c>
      <c r="C77" s="102">
        <v>0.22059999999999999</v>
      </c>
      <c r="E77" s="102">
        <v>0.22819999999999999</v>
      </c>
      <c r="F77" s="102"/>
      <c r="G77" s="102">
        <v>0.22819999999999999</v>
      </c>
      <c r="H77" s="102"/>
      <c r="I77" s="102">
        <v>0.20180000000000001</v>
      </c>
      <c r="J77" s="102"/>
      <c r="K77" s="102">
        <v>0.22819999999999999</v>
      </c>
      <c r="L77" s="102"/>
      <c r="M77" s="102">
        <v>0.20180000000000001</v>
      </c>
      <c r="N77" s="102"/>
      <c r="O77" s="102">
        <v>0.22819999999999999</v>
      </c>
      <c r="P77" s="102"/>
      <c r="Q77" s="102">
        <v>0.22819999999999999</v>
      </c>
      <c r="R77" s="102"/>
      <c r="S77" s="102">
        <v>0.22059999999999999</v>
      </c>
      <c r="T77" s="102"/>
      <c r="U77" s="102">
        <v>0.22059999999999999</v>
      </c>
      <c r="V77" s="102"/>
      <c r="W77" s="102">
        <v>0.22059999999999999</v>
      </c>
      <c r="X77" s="102"/>
      <c r="Y77" s="102">
        <v>0.22059999999999999</v>
      </c>
      <c r="Z77" s="102"/>
      <c r="AA77" s="102">
        <v>0.22059999999999999</v>
      </c>
      <c r="AB77" s="102"/>
      <c r="AC77" s="102">
        <v>0.22059999999999999</v>
      </c>
      <c r="AD77" s="102"/>
      <c r="AE77" s="102">
        <v>0.22059999999999999</v>
      </c>
      <c r="AF77" s="102"/>
      <c r="AG77" s="102">
        <v>0.22059999999999999</v>
      </c>
      <c r="AH77" s="102"/>
      <c r="AI77" s="102">
        <v>0.22059999999999999</v>
      </c>
      <c r="AJ77" s="102"/>
      <c r="AK77" s="102">
        <v>0.22819999999999999</v>
      </c>
      <c r="AL77" s="102"/>
      <c r="AM77" s="102">
        <v>0.20180000000000001</v>
      </c>
      <c r="AN77" s="102"/>
      <c r="AO77" s="102">
        <v>0.22059999999999999</v>
      </c>
      <c r="AP77" s="102"/>
      <c r="AQ77" s="102">
        <v>0.22059999999999999</v>
      </c>
      <c r="AR77" s="102"/>
      <c r="AS77" s="102">
        <v>0.22819999999999999</v>
      </c>
    </row>
    <row r="78" spans="1:45" x14ac:dyDescent="0.35">
      <c r="A78" s="79" t="str">
        <f>Rates!A78</f>
        <v>Participant-Directed Community-Based Training, OT Rate, 1:3</v>
      </c>
      <c r="B78" t="s">
        <v>420</v>
      </c>
      <c r="C78" s="102">
        <v>7.6499999999999999E-2</v>
      </c>
      <c r="E78" s="102">
        <v>7.6499999999999999E-2</v>
      </c>
      <c r="F78" s="102"/>
      <c r="G78" s="102">
        <v>7.6499999999999999E-2</v>
      </c>
      <c r="H78" s="102"/>
      <c r="I78" s="102">
        <v>7.6499999999999999E-2</v>
      </c>
      <c r="J78" s="102"/>
      <c r="K78" s="102">
        <v>7.6499999999999999E-2</v>
      </c>
      <c r="L78" s="102"/>
      <c r="M78" s="102">
        <v>7.6499999999999999E-2</v>
      </c>
      <c r="N78" s="102"/>
      <c r="O78" s="102">
        <v>7.6499999999999999E-2</v>
      </c>
      <c r="P78" s="102"/>
      <c r="Q78" s="102">
        <v>7.6499999999999999E-2</v>
      </c>
      <c r="R78" s="102"/>
      <c r="S78" s="102">
        <v>7.6499999999999999E-2</v>
      </c>
      <c r="T78" s="102"/>
      <c r="U78" s="102">
        <v>7.6499999999999999E-2</v>
      </c>
      <c r="V78" s="102"/>
      <c r="W78" s="102">
        <v>7.6499999999999999E-2</v>
      </c>
      <c r="X78" s="102"/>
      <c r="Y78" s="102">
        <v>7.6499999999999999E-2</v>
      </c>
      <c r="Z78" s="102"/>
      <c r="AA78" s="102">
        <v>7.6499999999999999E-2</v>
      </c>
      <c r="AB78" s="102"/>
      <c r="AC78" s="102">
        <v>7.6499999999999999E-2</v>
      </c>
      <c r="AD78" s="102"/>
      <c r="AE78" s="102">
        <v>7.6499999999999999E-2</v>
      </c>
      <c r="AF78" s="102"/>
      <c r="AG78" s="102">
        <v>7.6499999999999999E-2</v>
      </c>
      <c r="AH78" s="102"/>
      <c r="AI78" s="102">
        <v>7.6499999999999999E-2</v>
      </c>
      <c r="AJ78" s="102"/>
      <c r="AK78" s="102">
        <v>7.6499999999999999E-2</v>
      </c>
      <c r="AL78" s="102"/>
      <c r="AM78" s="102">
        <v>7.6499999999999999E-2</v>
      </c>
      <c r="AN78" s="102"/>
      <c r="AO78" s="102">
        <v>7.6499999999999999E-2</v>
      </c>
      <c r="AP78" s="102"/>
      <c r="AQ78" s="102">
        <v>7.6499999999999999E-2</v>
      </c>
      <c r="AR78" s="102"/>
      <c r="AS78" s="102">
        <v>7.6499999999999999E-2</v>
      </c>
    </row>
    <row r="79" spans="1:45" x14ac:dyDescent="0.35">
      <c r="A79" s="79" t="str">
        <f>Rates!A79</f>
        <v>Participant-Directed Community-Based Training, OT Rate, 1:2</v>
      </c>
      <c r="B79" t="s">
        <v>421</v>
      </c>
      <c r="C79" s="102">
        <v>7.6499999999999999E-2</v>
      </c>
      <c r="E79" s="102">
        <v>7.6499999999999999E-2</v>
      </c>
      <c r="F79" s="102"/>
      <c r="G79" s="102">
        <v>7.6499999999999999E-2</v>
      </c>
      <c r="H79" s="102"/>
      <c r="I79" s="102">
        <v>7.6499999999999999E-2</v>
      </c>
      <c r="J79" s="102"/>
      <c r="K79" s="102">
        <v>7.6499999999999999E-2</v>
      </c>
      <c r="L79" s="102"/>
      <c r="M79" s="102">
        <v>7.6499999999999999E-2</v>
      </c>
      <c r="N79" s="102"/>
      <c r="O79" s="102">
        <v>7.6499999999999999E-2</v>
      </c>
      <c r="P79" s="102"/>
      <c r="Q79" s="102">
        <v>7.6499999999999999E-2</v>
      </c>
      <c r="R79" s="102"/>
      <c r="S79" s="102">
        <v>7.6499999999999999E-2</v>
      </c>
      <c r="T79" s="102"/>
      <c r="U79" s="102">
        <v>7.6499999999999999E-2</v>
      </c>
      <c r="V79" s="102"/>
      <c r="W79" s="102">
        <v>7.6499999999999999E-2</v>
      </c>
      <c r="X79" s="102"/>
      <c r="Y79" s="102">
        <v>7.6499999999999999E-2</v>
      </c>
      <c r="Z79" s="102"/>
      <c r="AA79" s="102">
        <v>7.6499999999999999E-2</v>
      </c>
      <c r="AB79" s="102"/>
      <c r="AC79" s="102">
        <v>7.6499999999999999E-2</v>
      </c>
      <c r="AD79" s="102"/>
      <c r="AE79" s="102">
        <v>7.6499999999999999E-2</v>
      </c>
      <c r="AF79" s="102"/>
      <c r="AG79" s="102">
        <v>7.6499999999999999E-2</v>
      </c>
      <c r="AH79" s="102"/>
      <c r="AI79" s="102">
        <v>7.6499999999999999E-2</v>
      </c>
      <c r="AJ79" s="102"/>
      <c r="AK79" s="102">
        <v>7.6499999999999999E-2</v>
      </c>
      <c r="AL79" s="102"/>
      <c r="AM79" s="102">
        <v>7.6499999999999999E-2</v>
      </c>
      <c r="AN79" s="102"/>
      <c r="AO79" s="102">
        <v>7.6499999999999999E-2</v>
      </c>
      <c r="AP79" s="102"/>
      <c r="AQ79" s="102">
        <v>7.6499999999999999E-2</v>
      </c>
      <c r="AR79" s="102"/>
      <c r="AS79" s="102">
        <v>7.6499999999999999E-2</v>
      </c>
    </row>
    <row r="80" spans="1:45" x14ac:dyDescent="0.35">
      <c r="A80" s="79" t="str">
        <f>Rates!A80</f>
        <v>Participant-Directed Community-Based Training, OT Rate, 1:1</v>
      </c>
      <c r="B80" t="s">
        <v>422</v>
      </c>
      <c r="C80" s="102">
        <v>7.6499999999999999E-2</v>
      </c>
      <c r="E80" s="102">
        <v>7.6499999999999999E-2</v>
      </c>
      <c r="F80" s="102"/>
      <c r="G80" s="102">
        <v>7.6499999999999999E-2</v>
      </c>
      <c r="H80" s="102"/>
      <c r="I80" s="102">
        <v>7.6499999999999999E-2</v>
      </c>
      <c r="J80" s="102"/>
      <c r="K80" s="102">
        <v>7.6499999999999999E-2</v>
      </c>
      <c r="L80" s="102"/>
      <c r="M80" s="102">
        <v>7.6499999999999999E-2</v>
      </c>
      <c r="N80" s="102"/>
      <c r="O80" s="102">
        <v>7.6499999999999999E-2</v>
      </c>
      <c r="P80" s="102"/>
      <c r="Q80" s="102">
        <v>7.6499999999999999E-2</v>
      </c>
      <c r="R80" s="102"/>
      <c r="S80" s="102">
        <v>7.6499999999999999E-2</v>
      </c>
      <c r="T80" s="102"/>
      <c r="U80" s="102">
        <v>7.6499999999999999E-2</v>
      </c>
      <c r="V80" s="102"/>
      <c r="W80" s="102">
        <v>7.6499999999999999E-2</v>
      </c>
      <c r="X80" s="102"/>
      <c r="Y80" s="102">
        <v>7.6499999999999999E-2</v>
      </c>
      <c r="Z80" s="102"/>
      <c r="AA80" s="102">
        <v>7.6499999999999999E-2</v>
      </c>
      <c r="AB80" s="102"/>
      <c r="AC80" s="102">
        <v>7.6499999999999999E-2</v>
      </c>
      <c r="AD80" s="102"/>
      <c r="AE80" s="102">
        <v>7.6499999999999999E-2</v>
      </c>
      <c r="AF80" s="102"/>
      <c r="AG80" s="102">
        <v>7.6499999999999999E-2</v>
      </c>
      <c r="AH80" s="102"/>
      <c r="AI80" s="102">
        <v>7.6499999999999999E-2</v>
      </c>
      <c r="AJ80" s="102"/>
      <c r="AK80" s="102">
        <v>7.6499999999999999E-2</v>
      </c>
      <c r="AL80" s="102"/>
      <c r="AM80" s="102">
        <v>7.6499999999999999E-2</v>
      </c>
      <c r="AN80" s="102"/>
      <c r="AO80" s="102">
        <v>7.6499999999999999E-2</v>
      </c>
      <c r="AP80" s="102"/>
      <c r="AQ80" s="102">
        <v>7.6499999999999999E-2</v>
      </c>
      <c r="AR80" s="102"/>
      <c r="AS80" s="102">
        <v>7.6499999999999999E-2</v>
      </c>
    </row>
    <row r="81" spans="1:45" x14ac:dyDescent="0.35">
      <c r="A81" s="79" t="str">
        <f>Rates!A81</f>
        <v>Supplemental Day Program Support</v>
      </c>
      <c r="B81" t="s">
        <v>423</v>
      </c>
      <c r="C81" s="102">
        <v>0.2225</v>
      </c>
      <c r="E81" s="102">
        <v>0.23019999999999999</v>
      </c>
      <c r="F81" s="102"/>
      <c r="G81" s="102">
        <v>0.23019999999999999</v>
      </c>
      <c r="H81" s="102"/>
      <c r="I81" s="102">
        <v>0.2036</v>
      </c>
      <c r="J81" s="102"/>
      <c r="K81" s="102">
        <v>0.23019999999999999</v>
      </c>
      <c r="L81" s="102"/>
      <c r="M81" s="102">
        <v>0.2036</v>
      </c>
      <c r="N81" s="102"/>
      <c r="O81" s="102">
        <v>0.23019999999999999</v>
      </c>
      <c r="P81" s="102"/>
      <c r="Q81" s="102">
        <v>0.23019999999999999</v>
      </c>
      <c r="R81" s="102"/>
      <c r="S81" s="102">
        <v>0.2225</v>
      </c>
      <c r="T81" s="102"/>
      <c r="U81" s="102">
        <v>0.2225</v>
      </c>
      <c r="V81" s="102"/>
      <c r="W81" s="102">
        <v>0.2225</v>
      </c>
      <c r="X81" s="102"/>
      <c r="Y81" s="102">
        <v>0.2225</v>
      </c>
      <c r="Z81" s="102"/>
      <c r="AA81" s="102">
        <v>0.2225</v>
      </c>
      <c r="AB81" s="102"/>
      <c r="AC81" s="102">
        <v>0.2225</v>
      </c>
      <c r="AD81" s="102"/>
      <c r="AE81" s="102">
        <v>0.2225</v>
      </c>
      <c r="AF81" s="102"/>
      <c r="AG81" s="102">
        <v>0.2225</v>
      </c>
      <c r="AH81" s="102"/>
      <c r="AI81" s="102">
        <v>0.2225</v>
      </c>
      <c r="AJ81" s="102"/>
      <c r="AK81" s="102">
        <v>0.23019999999999999</v>
      </c>
      <c r="AL81" s="102"/>
      <c r="AM81" s="102">
        <v>0.2036</v>
      </c>
      <c r="AN81" s="102"/>
      <c r="AO81" s="102">
        <v>0.2225</v>
      </c>
      <c r="AP81" s="102"/>
      <c r="AQ81" s="102">
        <v>0.2225</v>
      </c>
      <c r="AR81" s="102"/>
      <c r="AS81" s="102">
        <v>0.23019999999999999</v>
      </c>
    </row>
    <row r="82" spans="1:45" x14ac:dyDescent="0.35">
      <c r="A82" s="79" t="str">
        <f>Rates!A82</f>
        <v>Transportation Assistant</v>
      </c>
      <c r="B82" t="s">
        <v>424</v>
      </c>
      <c r="C82" s="102">
        <v>0.2225</v>
      </c>
      <c r="E82" s="102">
        <v>0.23019999999999999</v>
      </c>
      <c r="F82" s="102"/>
      <c r="G82" s="102">
        <v>0.23019999999999999</v>
      </c>
      <c r="H82" s="102"/>
      <c r="I82" s="102">
        <v>0.2036</v>
      </c>
      <c r="J82" s="102"/>
      <c r="K82" s="102">
        <v>0.23019999999999999</v>
      </c>
      <c r="L82" s="102"/>
      <c r="M82" s="102">
        <v>0.2036</v>
      </c>
      <c r="N82" s="102"/>
      <c r="O82" s="102">
        <v>0.23019999999999999</v>
      </c>
      <c r="P82" s="102"/>
      <c r="Q82" s="102">
        <v>0.23019999999999999</v>
      </c>
      <c r="R82" s="102"/>
      <c r="S82" s="102">
        <v>0.2225</v>
      </c>
      <c r="T82" s="102"/>
      <c r="U82" s="102">
        <v>0.2225</v>
      </c>
      <c r="V82" s="102"/>
      <c r="W82" s="102">
        <v>0.2225</v>
      </c>
      <c r="X82" s="102"/>
      <c r="Y82" s="102">
        <v>0.2225</v>
      </c>
      <c r="Z82" s="102"/>
      <c r="AA82" s="102">
        <v>0.2225</v>
      </c>
      <c r="AB82" s="102"/>
      <c r="AC82" s="102">
        <v>0.2225</v>
      </c>
      <c r="AD82" s="102"/>
      <c r="AE82" s="102">
        <v>0.2225</v>
      </c>
      <c r="AF82" s="102"/>
      <c r="AG82" s="102">
        <v>0.2225</v>
      </c>
      <c r="AH82" s="102"/>
      <c r="AI82" s="102">
        <v>0.2225</v>
      </c>
      <c r="AJ82" s="102"/>
      <c r="AK82" s="102">
        <v>0.23019999999999999</v>
      </c>
      <c r="AL82" s="102"/>
      <c r="AM82" s="102">
        <v>0.2036</v>
      </c>
      <c r="AN82" s="102"/>
      <c r="AO82" s="102">
        <v>0.2225</v>
      </c>
      <c r="AP82" s="102"/>
      <c r="AQ82" s="102">
        <v>0.2225</v>
      </c>
      <c r="AR82" s="102"/>
      <c r="AS82" s="102">
        <v>0.23019999999999999</v>
      </c>
    </row>
    <row r="83" spans="1:45" x14ac:dyDescent="0.35">
      <c r="A83" s="79" t="str">
        <f>Rates!A83</f>
        <v>Supported Employment-Group, 1:8</v>
      </c>
      <c r="B83" t="s">
        <v>425</v>
      </c>
      <c r="C83" s="102">
        <v>0.18190000000000001</v>
      </c>
      <c r="E83" s="102">
        <v>0.18740000000000001</v>
      </c>
      <c r="F83" s="102"/>
      <c r="G83" s="102">
        <v>0.18740000000000001</v>
      </c>
      <c r="H83" s="102"/>
      <c r="I83" s="102">
        <v>0.16819999999999999</v>
      </c>
      <c r="J83" s="102"/>
      <c r="K83" s="102">
        <v>0.18740000000000001</v>
      </c>
      <c r="L83" s="102"/>
      <c r="M83" s="102">
        <v>0.16819999999999999</v>
      </c>
      <c r="N83" s="102"/>
      <c r="O83" s="102">
        <v>0.18740000000000001</v>
      </c>
      <c r="P83" s="102"/>
      <c r="Q83" s="102">
        <v>0.18740000000000001</v>
      </c>
      <c r="R83" s="102"/>
      <c r="S83" s="102">
        <v>0.18190000000000001</v>
      </c>
      <c r="T83" s="102"/>
      <c r="U83" s="102">
        <v>0.18190000000000001</v>
      </c>
      <c r="V83" s="102"/>
      <c r="W83" s="102">
        <v>0.18190000000000001</v>
      </c>
      <c r="X83" s="102"/>
      <c r="Y83" s="102">
        <v>0.18190000000000001</v>
      </c>
      <c r="Z83" s="102"/>
      <c r="AA83" s="102">
        <v>0.18190000000000001</v>
      </c>
      <c r="AB83" s="102"/>
      <c r="AC83" s="102">
        <v>0.18190000000000001</v>
      </c>
      <c r="AD83" s="102"/>
      <c r="AE83" s="102">
        <v>0.18190000000000001</v>
      </c>
      <c r="AF83" s="102"/>
      <c r="AG83" s="102">
        <v>0.18190000000000001</v>
      </c>
      <c r="AH83" s="102"/>
      <c r="AI83" s="102">
        <v>0.18190000000000001</v>
      </c>
      <c r="AJ83" s="102"/>
      <c r="AK83" s="102">
        <v>0.18740000000000001</v>
      </c>
      <c r="AL83" s="102"/>
      <c r="AM83" s="102">
        <v>0.16819999999999999</v>
      </c>
      <c r="AN83" s="102"/>
      <c r="AO83" s="102">
        <v>0.18190000000000001</v>
      </c>
      <c r="AP83" s="102"/>
      <c r="AQ83" s="102">
        <v>0.18190000000000001</v>
      </c>
      <c r="AR83" s="102"/>
      <c r="AS83" s="102">
        <v>0.18740000000000001</v>
      </c>
    </row>
    <row r="84" spans="1:45" x14ac:dyDescent="0.35">
      <c r="A84" s="79" t="str">
        <f>Rates!A84</f>
        <v>Participant-Directed Supported Employment, 1:1</v>
      </c>
      <c r="B84" t="s">
        <v>426</v>
      </c>
      <c r="C84" s="102">
        <v>0.18190000000000001</v>
      </c>
      <c r="E84" s="102">
        <v>0.18740000000000001</v>
      </c>
      <c r="F84" s="102"/>
      <c r="G84" s="102">
        <v>0.18740000000000001</v>
      </c>
      <c r="H84" s="102"/>
      <c r="I84" s="102">
        <v>0.16819999999999999</v>
      </c>
      <c r="J84" s="102"/>
      <c r="K84" s="102">
        <v>0.18740000000000001</v>
      </c>
      <c r="L84" s="102"/>
      <c r="M84" s="102">
        <v>0.16819999999999999</v>
      </c>
      <c r="N84" s="102"/>
      <c r="O84" s="102">
        <v>0.18740000000000001</v>
      </c>
      <c r="P84" s="102"/>
      <c r="Q84" s="102">
        <v>0.18740000000000001</v>
      </c>
      <c r="R84" s="102"/>
      <c r="S84" s="102">
        <v>0.18190000000000001</v>
      </c>
      <c r="T84" s="102"/>
      <c r="U84" s="102">
        <v>0.18190000000000001</v>
      </c>
      <c r="V84" s="102"/>
      <c r="W84" s="102">
        <v>0.18190000000000001</v>
      </c>
      <c r="X84" s="102"/>
      <c r="Y84" s="102">
        <v>0.18190000000000001</v>
      </c>
      <c r="Z84" s="102"/>
      <c r="AA84" s="102">
        <v>0.18190000000000001</v>
      </c>
      <c r="AB84" s="102"/>
      <c r="AC84" s="102">
        <v>0.18190000000000001</v>
      </c>
      <c r="AD84" s="102"/>
      <c r="AE84" s="102">
        <v>0.18190000000000001</v>
      </c>
      <c r="AF84" s="102"/>
      <c r="AG84" s="102">
        <v>0.18190000000000001</v>
      </c>
      <c r="AH84" s="102"/>
      <c r="AI84" s="102">
        <v>0.18190000000000001</v>
      </c>
      <c r="AJ84" s="102"/>
      <c r="AK84" s="102">
        <v>0.18740000000000001</v>
      </c>
      <c r="AL84" s="102"/>
      <c r="AM84" s="102">
        <v>0.16819999999999999</v>
      </c>
      <c r="AN84" s="102"/>
      <c r="AO84" s="102">
        <v>0.18190000000000001</v>
      </c>
      <c r="AP84" s="102"/>
      <c r="AQ84" s="102">
        <v>0.18190000000000001</v>
      </c>
      <c r="AR84" s="102"/>
      <c r="AS84" s="102">
        <v>0.18740000000000001</v>
      </c>
    </row>
    <row r="85" spans="1:45" x14ac:dyDescent="0.35">
      <c r="A85" s="79" t="str">
        <f>Rates!A85</f>
        <v>Participant-Directed Supported Employment, 1:2</v>
      </c>
      <c r="B85" t="s">
        <v>427</v>
      </c>
      <c r="C85" s="102">
        <v>0.18190000000000001</v>
      </c>
      <c r="E85" s="102">
        <v>0.18740000000000001</v>
      </c>
      <c r="F85" s="102"/>
      <c r="G85" s="102">
        <v>0.18740000000000001</v>
      </c>
      <c r="H85" s="102"/>
      <c r="I85" s="102">
        <v>0.16819999999999999</v>
      </c>
      <c r="J85" s="102"/>
      <c r="K85" s="102">
        <v>0.18740000000000001</v>
      </c>
      <c r="L85" s="102"/>
      <c r="M85" s="102">
        <v>0.16819999999999999</v>
      </c>
      <c r="N85" s="102"/>
      <c r="O85" s="102">
        <v>0.18740000000000001</v>
      </c>
      <c r="P85" s="102"/>
      <c r="Q85" s="102">
        <v>0.18740000000000001</v>
      </c>
      <c r="R85" s="102"/>
      <c r="S85" s="102">
        <v>0.18190000000000001</v>
      </c>
      <c r="T85" s="102"/>
      <c r="U85" s="102">
        <v>0.18190000000000001</v>
      </c>
      <c r="V85" s="102"/>
      <c r="W85" s="102">
        <v>0.18190000000000001</v>
      </c>
      <c r="X85" s="102"/>
      <c r="Y85" s="102">
        <v>0.18190000000000001</v>
      </c>
      <c r="Z85" s="102"/>
      <c r="AA85" s="102">
        <v>0.18190000000000001</v>
      </c>
      <c r="AB85" s="102"/>
      <c r="AC85" s="102">
        <v>0.18190000000000001</v>
      </c>
      <c r="AD85" s="102"/>
      <c r="AE85" s="102">
        <v>0.18190000000000001</v>
      </c>
      <c r="AF85" s="102"/>
      <c r="AG85" s="102">
        <v>0.18190000000000001</v>
      </c>
      <c r="AH85" s="102"/>
      <c r="AI85" s="102">
        <v>0.18190000000000001</v>
      </c>
      <c r="AJ85" s="102"/>
      <c r="AK85" s="102">
        <v>0.18740000000000001</v>
      </c>
      <c r="AL85" s="102"/>
      <c r="AM85" s="102">
        <v>0.16819999999999999</v>
      </c>
      <c r="AN85" s="102"/>
      <c r="AO85" s="102">
        <v>0.18190000000000001</v>
      </c>
      <c r="AP85" s="102"/>
      <c r="AQ85" s="102">
        <v>0.18190000000000001</v>
      </c>
      <c r="AR85" s="102"/>
      <c r="AS85" s="102">
        <v>0.18740000000000001</v>
      </c>
    </row>
    <row r="86" spans="1:45" x14ac:dyDescent="0.35">
      <c r="A86" s="79" t="str">
        <f>Rates!A86</f>
        <v>Participant-Directed Supported Employment, 1:3</v>
      </c>
      <c r="B86" t="s">
        <v>428</v>
      </c>
      <c r="C86" s="102">
        <v>0.18190000000000001</v>
      </c>
      <c r="E86" s="102">
        <v>0.18740000000000001</v>
      </c>
      <c r="F86" s="102"/>
      <c r="G86" s="102">
        <v>0.18740000000000001</v>
      </c>
      <c r="H86" s="102"/>
      <c r="I86" s="102">
        <v>0.16819999999999999</v>
      </c>
      <c r="J86" s="102"/>
      <c r="K86" s="102">
        <v>0.18740000000000001</v>
      </c>
      <c r="L86" s="102"/>
      <c r="M86" s="102">
        <v>0.16819999999999999</v>
      </c>
      <c r="N86" s="102"/>
      <c r="O86" s="102">
        <v>0.18740000000000001</v>
      </c>
      <c r="P86" s="102"/>
      <c r="Q86" s="102">
        <v>0.18740000000000001</v>
      </c>
      <c r="R86" s="102"/>
      <c r="S86" s="102">
        <v>0.18190000000000001</v>
      </c>
      <c r="T86" s="102"/>
      <c r="U86" s="102">
        <v>0.18190000000000001</v>
      </c>
      <c r="V86" s="102"/>
      <c r="W86" s="102">
        <v>0.18190000000000001</v>
      </c>
      <c r="X86" s="102"/>
      <c r="Y86" s="102">
        <v>0.18190000000000001</v>
      </c>
      <c r="Z86" s="102"/>
      <c r="AA86" s="102">
        <v>0.18190000000000001</v>
      </c>
      <c r="AB86" s="102"/>
      <c r="AC86" s="102">
        <v>0.18190000000000001</v>
      </c>
      <c r="AD86" s="102"/>
      <c r="AE86" s="102">
        <v>0.18190000000000001</v>
      </c>
      <c r="AF86" s="102"/>
      <c r="AG86" s="102">
        <v>0.18190000000000001</v>
      </c>
      <c r="AH86" s="102"/>
      <c r="AI86" s="102">
        <v>0.18190000000000001</v>
      </c>
      <c r="AJ86" s="102"/>
      <c r="AK86" s="102">
        <v>0.18740000000000001</v>
      </c>
      <c r="AL86" s="102"/>
      <c r="AM86" s="102">
        <v>0.16819999999999999</v>
      </c>
      <c r="AN86" s="102"/>
      <c r="AO86" s="102">
        <v>0.18190000000000001</v>
      </c>
      <c r="AP86" s="102"/>
      <c r="AQ86" s="102">
        <v>0.18190000000000001</v>
      </c>
      <c r="AR86" s="102"/>
      <c r="AS86" s="102">
        <v>0.18740000000000001</v>
      </c>
    </row>
    <row r="87" spans="1:45" x14ac:dyDescent="0.35">
      <c r="A87" s="79" t="str">
        <f>Rates!A87</f>
        <v>Supported Employment, Job Development</v>
      </c>
      <c r="B87" t="s">
        <v>429</v>
      </c>
      <c r="C87" s="102">
        <v>0.1618</v>
      </c>
      <c r="E87" s="102">
        <v>0.1663</v>
      </c>
      <c r="F87" s="102"/>
      <c r="G87" s="102">
        <v>0.1663</v>
      </c>
      <c r="H87" s="102"/>
      <c r="I87" s="102">
        <v>0.15060000000000001</v>
      </c>
      <c r="J87" s="102"/>
      <c r="K87" s="102">
        <v>0.1663</v>
      </c>
      <c r="L87" s="102"/>
      <c r="M87" s="102">
        <v>0.15060000000000001</v>
      </c>
      <c r="N87" s="102"/>
      <c r="O87" s="102">
        <v>0.1663</v>
      </c>
      <c r="P87" s="102"/>
      <c r="Q87" s="102">
        <v>0.1663</v>
      </c>
      <c r="R87" s="102"/>
      <c r="S87" s="102">
        <v>0.1618</v>
      </c>
      <c r="T87" s="102"/>
      <c r="U87" s="102">
        <v>0.1618</v>
      </c>
      <c r="V87" s="102"/>
      <c r="W87" s="102">
        <v>0.1618</v>
      </c>
      <c r="X87" s="102"/>
      <c r="Y87" s="102">
        <v>0.1618</v>
      </c>
      <c r="Z87" s="102"/>
      <c r="AA87" s="102">
        <v>0.1618</v>
      </c>
      <c r="AB87" s="102"/>
      <c r="AC87" s="102">
        <v>0.1618</v>
      </c>
      <c r="AD87" s="102"/>
      <c r="AE87" s="102">
        <v>0.1618</v>
      </c>
      <c r="AF87" s="102"/>
      <c r="AG87" s="102">
        <v>0.1618</v>
      </c>
      <c r="AH87" s="102"/>
      <c r="AI87" s="102">
        <v>0.1618</v>
      </c>
      <c r="AJ87" s="102"/>
      <c r="AK87" s="102">
        <v>0.1663</v>
      </c>
      <c r="AL87" s="102"/>
      <c r="AM87" s="102">
        <v>0.15060000000000001</v>
      </c>
      <c r="AN87" s="102"/>
      <c r="AO87" s="102">
        <v>0.1618</v>
      </c>
      <c r="AP87" s="102"/>
      <c r="AQ87" s="102">
        <v>0.1618</v>
      </c>
      <c r="AR87" s="102"/>
      <c r="AS87" s="102">
        <v>0.1663</v>
      </c>
    </row>
    <row r="88" spans="1:45" x14ac:dyDescent="0.35">
      <c r="A88" s="79" t="str">
        <f>Rates!A88</f>
        <v>Supported Employment, Job Coaching</v>
      </c>
      <c r="B88" t="s">
        <v>430</v>
      </c>
      <c r="C88" s="102">
        <v>0.18190000000000001</v>
      </c>
      <c r="E88" s="102">
        <v>0.18740000000000001</v>
      </c>
      <c r="F88" s="102"/>
      <c r="G88" s="102">
        <v>0.18740000000000001</v>
      </c>
      <c r="H88" s="102"/>
      <c r="I88" s="102">
        <v>0.16819999999999999</v>
      </c>
      <c r="J88" s="102"/>
      <c r="K88" s="102">
        <v>0.18740000000000001</v>
      </c>
      <c r="L88" s="102"/>
      <c r="M88" s="102">
        <v>0.16819999999999999</v>
      </c>
      <c r="N88" s="102"/>
      <c r="O88" s="102">
        <v>0.18740000000000001</v>
      </c>
      <c r="P88" s="102"/>
      <c r="Q88" s="102">
        <v>0.18740000000000001</v>
      </c>
      <c r="R88" s="102"/>
      <c r="S88" s="102">
        <v>0.18190000000000001</v>
      </c>
      <c r="T88" s="102"/>
      <c r="U88" s="102">
        <v>0.18190000000000001</v>
      </c>
      <c r="V88" s="102"/>
      <c r="W88" s="102">
        <v>0.18190000000000001</v>
      </c>
      <c r="X88" s="102"/>
      <c r="Y88" s="102">
        <v>0.18190000000000001</v>
      </c>
      <c r="Z88" s="102"/>
      <c r="AA88" s="102">
        <v>0.18190000000000001</v>
      </c>
      <c r="AB88" s="102"/>
      <c r="AC88" s="102">
        <v>0.18190000000000001</v>
      </c>
      <c r="AD88" s="102"/>
      <c r="AE88" s="102">
        <v>0.18190000000000001</v>
      </c>
      <c r="AF88" s="102"/>
      <c r="AG88" s="102">
        <v>0.18190000000000001</v>
      </c>
      <c r="AH88" s="102"/>
      <c r="AI88" s="102">
        <v>0.18190000000000001</v>
      </c>
      <c r="AJ88" s="102"/>
      <c r="AK88" s="102">
        <v>0.18740000000000001</v>
      </c>
      <c r="AL88" s="102"/>
      <c r="AM88" s="102">
        <v>0.16819999999999999</v>
      </c>
      <c r="AN88" s="102"/>
      <c r="AO88" s="102">
        <v>0.18190000000000001</v>
      </c>
      <c r="AP88" s="102"/>
      <c r="AQ88" s="102">
        <v>0.18190000000000001</v>
      </c>
      <c r="AR88" s="102"/>
      <c r="AS88" s="102">
        <v>0.18740000000000001</v>
      </c>
    </row>
    <row r="89" spans="1:45" x14ac:dyDescent="0.35">
      <c r="A89" s="79" t="str">
        <f>Rates!A89</f>
        <v>Work Activity Program, 1:35+</v>
      </c>
      <c r="B89" t="s">
        <v>431</v>
      </c>
      <c r="C89" s="102">
        <v>0.22059999999999999</v>
      </c>
      <c r="E89" s="102">
        <v>0.22819999999999999</v>
      </c>
      <c r="F89" s="102"/>
      <c r="G89" s="102">
        <v>0.22819999999999999</v>
      </c>
      <c r="H89" s="102"/>
      <c r="I89" s="102">
        <v>0.20180000000000001</v>
      </c>
      <c r="J89" s="102"/>
      <c r="K89" s="102">
        <v>0.22819999999999999</v>
      </c>
      <c r="L89" s="102"/>
      <c r="M89" s="102">
        <v>0.20180000000000001</v>
      </c>
      <c r="N89" s="102"/>
      <c r="O89" s="102">
        <v>0.22819999999999999</v>
      </c>
      <c r="P89" s="102"/>
      <c r="Q89" s="102">
        <v>0.22819999999999999</v>
      </c>
      <c r="R89" s="102"/>
      <c r="S89" s="102">
        <v>0.22059999999999999</v>
      </c>
      <c r="T89" s="102"/>
      <c r="U89" s="102">
        <v>0.22059999999999999</v>
      </c>
      <c r="V89" s="102"/>
      <c r="W89" s="102">
        <v>0.22059999999999999</v>
      </c>
      <c r="X89" s="102"/>
      <c r="Y89" s="102">
        <v>0.22059999999999999</v>
      </c>
      <c r="Z89" s="102"/>
      <c r="AA89" s="102">
        <v>0.22059999999999999</v>
      </c>
      <c r="AB89" s="102"/>
      <c r="AC89" s="102">
        <v>0.22059999999999999</v>
      </c>
      <c r="AD89" s="102"/>
      <c r="AE89" s="102">
        <v>0.22059999999999999</v>
      </c>
      <c r="AF89" s="102"/>
      <c r="AG89" s="102">
        <v>0.22059999999999999</v>
      </c>
      <c r="AH89" s="102"/>
      <c r="AI89" s="102">
        <v>0.22059999999999999</v>
      </c>
      <c r="AJ89" s="102"/>
      <c r="AK89" s="102">
        <v>0.22819999999999999</v>
      </c>
      <c r="AL89" s="102"/>
      <c r="AM89" s="102">
        <v>0.20180000000000001</v>
      </c>
      <c r="AN89" s="102"/>
      <c r="AO89" s="102">
        <v>0.22059999999999999</v>
      </c>
      <c r="AP89" s="102"/>
      <c r="AQ89" s="102">
        <v>0.22059999999999999</v>
      </c>
      <c r="AR89" s="102"/>
      <c r="AS89" s="102">
        <v>0.22819999999999999</v>
      </c>
    </row>
    <row r="90" spans="1:45" x14ac:dyDescent="0.35">
      <c r="A90" s="79" t="str">
        <f>Rates!A90</f>
        <v>Work Activity Program, 1:30-34</v>
      </c>
      <c r="B90" t="s">
        <v>432</v>
      </c>
      <c r="C90" s="102">
        <v>0.22059999999999999</v>
      </c>
      <c r="E90" s="102">
        <v>0.22819999999999999</v>
      </c>
      <c r="F90" s="102"/>
      <c r="G90" s="102">
        <v>0.22819999999999999</v>
      </c>
      <c r="H90" s="102"/>
      <c r="I90" s="102">
        <v>0.20180000000000001</v>
      </c>
      <c r="J90" s="102"/>
      <c r="K90" s="102">
        <v>0.22819999999999999</v>
      </c>
      <c r="L90" s="102"/>
      <c r="M90" s="102">
        <v>0.20180000000000001</v>
      </c>
      <c r="N90" s="102"/>
      <c r="O90" s="102">
        <v>0.22819999999999999</v>
      </c>
      <c r="P90" s="102"/>
      <c r="Q90" s="102">
        <v>0.22819999999999999</v>
      </c>
      <c r="R90" s="102"/>
      <c r="S90" s="102">
        <v>0.22059999999999999</v>
      </c>
      <c r="T90" s="102"/>
      <c r="U90" s="102">
        <v>0.22059999999999999</v>
      </c>
      <c r="V90" s="102"/>
      <c r="W90" s="102">
        <v>0.22059999999999999</v>
      </c>
      <c r="X90" s="102"/>
      <c r="Y90" s="102">
        <v>0.22059999999999999</v>
      </c>
      <c r="Z90" s="102"/>
      <c r="AA90" s="102">
        <v>0.22059999999999999</v>
      </c>
      <c r="AB90" s="102"/>
      <c r="AC90" s="102">
        <v>0.22059999999999999</v>
      </c>
      <c r="AD90" s="102"/>
      <c r="AE90" s="102">
        <v>0.22059999999999999</v>
      </c>
      <c r="AF90" s="102"/>
      <c r="AG90" s="102">
        <v>0.22059999999999999</v>
      </c>
      <c r="AH90" s="102"/>
      <c r="AI90" s="102">
        <v>0.22059999999999999</v>
      </c>
      <c r="AJ90" s="102"/>
      <c r="AK90" s="102">
        <v>0.22819999999999999</v>
      </c>
      <c r="AL90" s="102"/>
      <c r="AM90" s="102">
        <v>0.20180000000000001</v>
      </c>
      <c r="AN90" s="102"/>
      <c r="AO90" s="102">
        <v>0.22059999999999999</v>
      </c>
      <c r="AP90" s="102"/>
      <c r="AQ90" s="102">
        <v>0.22059999999999999</v>
      </c>
      <c r="AR90" s="102"/>
      <c r="AS90" s="102">
        <v>0.22819999999999999</v>
      </c>
    </row>
    <row r="91" spans="1:45" x14ac:dyDescent="0.35">
      <c r="A91" s="79" t="str">
        <f>Rates!A91</f>
        <v>Work Activity Program, 1:25-29</v>
      </c>
      <c r="B91" t="s">
        <v>433</v>
      </c>
      <c r="C91" s="102">
        <v>0.22059999999999999</v>
      </c>
      <c r="E91" s="102">
        <v>0.22819999999999999</v>
      </c>
      <c r="F91" s="102"/>
      <c r="G91" s="102">
        <v>0.22819999999999999</v>
      </c>
      <c r="H91" s="102"/>
      <c r="I91" s="102">
        <v>0.20180000000000001</v>
      </c>
      <c r="J91" s="102"/>
      <c r="K91" s="102">
        <v>0.22819999999999999</v>
      </c>
      <c r="L91" s="102"/>
      <c r="M91" s="102">
        <v>0.20180000000000001</v>
      </c>
      <c r="N91" s="102"/>
      <c r="O91" s="102">
        <v>0.22819999999999999</v>
      </c>
      <c r="P91" s="102"/>
      <c r="Q91" s="102">
        <v>0.22819999999999999</v>
      </c>
      <c r="R91" s="102"/>
      <c r="S91" s="102">
        <v>0.22059999999999999</v>
      </c>
      <c r="T91" s="102"/>
      <c r="U91" s="102">
        <v>0.22059999999999999</v>
      </c>
      <c r="V91" s="102"/>
      <c r="W91" s="102">
        <v>0.22059999999999999</v>
      </c>
      <c r="X91" s="102"/>
      <c r="Y91" s="102">
        <v>0.22059999999999999</v>
      </c>
      <c r="Z91" s="102"/>
      <c r="AA91" s="102">
        <v>0.22059999999999999</v>
      </c>
      <c r="AB91" s="102"/>
      <c r="AC91" s="102">
        <v>0.22059999999999999</v>
      </c>
      <c r="AD91" s="102"/>
      <c r="AE91" s="102">
        <v>0.22059999999999999</v>
      </c>
      <c r="AF91" s="102"/>
      <c r="AG91" s="102">
        <v>0.22059999999999999</v>
      </c>
      <c r="AH91" s="102"/>
      <c r="AI91" s="102">
        <v>0.22059999999999999</v>
      </c>
      <c r="AJ91" s="102"/>
      <c r="AK91" s="102">
        <v>0.22819999999999999</v>
      </c>
      <c r="AL91" s="102"/>
      <c r="AM91" s="102">
        <v>0.20180000000000001</v>
      </c>
      <c r="AN91" s="102"/>
      <c r="AO91" s="102">
        <v>0.22059999999999999</v>
      </c>
      <c r="AP91" s="102"/>
      <c r="AQ91" s="102">
        <v>0.22059999999999999</v>
      </c>
      <c r="AR91" s="102"/>
      <c r="AS91" s="102">
        <v>0.22819999999999999</v>
      </c>
    </row>
    <row r="92" spans="1:45" x14ac:dyDescent="0.35">
      <c r="A92" s="79" t="str">
        <f>Rates!A92</f>
        <v>Work Activity Program, 1:20-24</v>
      </c>
      <c r="B92" t="s">
        <v>434</v>
      </c>
      <c r="C92" s="102">
        <v>0.22059999999999999</v>
      </c>
      <c r="E92" s="102">
        <v>0.22819999999999999</v>
      </c>
      <c r="F92" s="102"/>
      <c r="G92" s="102">
        <v>0.22819999999999999</v>
      </c>
      <c r="H92" s="102"/>
      <c r="I92" s="102">
        <v>0.20180000000000001</v>
      </c>
      <c r="J92" s="102"/>
      <c r="K92" s="102">
        <v>0.22819999999999999</v>
      </c>
      <c r="L92" s="102"/>
      <c r="M92" s="102">
        <v>0.20180000000000001</v>
      </c>
      <c r="N92" s="102"/>
      <c r="O92" s="102">
        <v>0.22819999999999999</v>
      </c>
      <c r="P92" s="102"/>
      <c r="Q92" s="102">
        <v>0.22819999999999999</v>
      </c>
      <c r="R92" s="102"/>
      <c r="S92" s="102">
        <v>0.22059999999999999</v>
      </c>
      <c r="T92" s="102"/>
      <c r="U92" s="102">
        <v>0.22059999999999999</v>
      </c>
      <c r="V92" s="102"/>
      <c r="W92" s="102">
        <v>0.22059999999999999</v>
      </c>
      <c r="X92" s="102"/>
      <c r="Y92" s="102">
        <v>0.22059999999999999</v>
      </c>
      <c r="Z92" s="102"/>
      <c r="AA92" s="102">
        <v>0.22059999999999999</v>
      </c>
      <c r="AB92" s="102"/>
      <c r="AC92" s="102">
        <v>0.22059999999999999</v>
      </c>
      <c r="AD92" s="102"/>
      <c r="AE92" s="102">
        <v>0.22059999999999999</v>
      </c>
      <c r="AF92" s="102"/>
      <c r="AG92" s="102">
        <v>0.22059999999999999</v>
      </c>
      <c r="AH92" s="102"/>
      <c r="AI92" s="102">
        <v>0.22059999999999999</v>
      </c>
      <c r="AJ92" s="102"/>
      <c r="AK92" s="102">
        <v>0.22819999999999999</v>
      </c>
      <c r="AL92" s="102"/>
      <c r="AM92" s="102">
        <v>0.20180000000000001</v>
      </c>
      <c r="AN92" s="102"/>
      <c r="AO92" s="102">
        <v>0.22059999999999999</v>
      </c>
      <c r="AP92" s="102"/>
      <c r="AQ92" s="102">
        <v>0.22059999999999999</v>
      </c>
      <c r="AR92" s="102"/>
      <c r="AS92" s="102">
        <v>0.22819999999999999</v>
      </c>
    </row>
    <row r="93" spans="1:45" x14ac:dyDescent="0.35">
      <c r="A93" s="79" t="str">
        <f>Rates!A93</f>
        <v>Work Activity Program, 1:15-19</v>
      </c>
      <c r="B93" t="s">
        <v>435</v>
      </c>
      <c r="C93" s="102">
        <v>0.22059999999999999</v>
      </c>
      <c r="E93" s="102">
        <v>0.22819999999999999</v>
      </c>
      <c r="F93" s="102"/>
      <c r="G93" s="102">
        <v>0.22819999999999999</v>
      </c>
      <c r="H93" s="102"/>
      <c r="I93" s="102">
        <v>0.20180000000000001</v>
      </c>
      <c r="J93" s="102"/>
      <c r="K93" s="102">
        <v>0.22819999999999999</v>
      </c>
      <c r="L93" s="102"/>
      <c r="M93" s="102">
        <v>0.20180000000000001</v>
      </c>
      <c r="N93" s="102"/>
      <c r="O93" s="102">
        <v>0.22819999999999999</v>
      </c>
      <c r="P93" s="102"/>
      <c r="Q93" s="102">
        <v>0.22819999999999999</v>
      </c>
      <c r="R93" s="102"/>
      <c r="S93" s="102">
        <v>0.22059999999999999</v>
      </c>
      <c r="T93" s="102"/>
      <c r="U93" s="102">
        <v>0.22059999999999999</v>
      </c>
      <c r="V93" s="102"/>
      <c r="W93" s="102">
        <v>0.22059999999999999</v>
      </c>
      <c r="X93" s="102"/>
      <c r="Y93" s="102">
        <v>0.22059999999999999</v>
      </c>
      <c r="Z93" s="102"/>
      <c r="AA93" s="102">
        <v>0.22059999999999999</v>
      </c>
      <c r="AB93" s="102"/>
      <c r="AC93" s="102">
        <v>0.22059999999999999</v>
      </c>
      <c r="AD93" s="102"/>
      <c r="AE93" s="102">
        <v>0.22059999999999999</v>
      </c>
      <c r="AF93" s="102"/>
      <c r="AG93" s="102">
        <v>0.22059999999999999</v>
      </c>
      <c r="AH93" s="102"/>
      <c r="AI93" s="102">
        <v>0.22059999999999999</v>
      </c>
      <c r="AJ93" s="102"/>
      <c r="AK93" s="102">
        <v>0.22819999999999999</v>
      </c>
      <c r="AL93" s="102"/>
      <c r="AM93" s="102">
        <v>0.20180000000000001</v>
      </c>
      <c r="AN93" s="102"/>
      <c r="AO93" s="102">
        <v>0.22059999999999999</v>
      </c>
      <c r="AP93" s="102"/>
      <c r="AQ93" s="102">
        <v>0.22059999999999999</v>
      </c>
      <c r="AR93" s="102"/>
      <c r="AS93" s="102">
        <v>0.22819999999999999</v>
      </c>
    </row>
    <row r="94" spans="1:45" x14ac:dyDescent="0.35">
      <c r="A94" s="79" t="str">
        <f>Rates!A94</f>
        <v>Work Activity Program, 1:10-14</v>
      </c>
      <c r="B94" t="s">
        <v>436</v>
      </c>
      <c r="C94" s="102">
        <v>0.22059999999999999</v>
      </c>
      <c r="E94" s="102">
        <v>0.22819999999999999</v>
      </c>
      <c r="F94" s="102"/>
      <c r="G94" s="102">
        <v>0.22819999999999999</v>
      </c>
      <c r="H94" s="102"/>
      <c r="I94" s="102">
        <v>0.20180000000000001</v>
      </c>
      <c r="J94" s="102"/>
      <c r="K94" s="102">
        <v>0.22819999999999999</v>
      </c>
      <c r="L94" s="102"/>
      <c r="M94" s="102">
        <v>0.20180000000000001</v>
      </c>
      <c r="N94" s="102"/>
      <c r="O94" s="102">
        <v>0.22819999999999999</v>
      </c>
      <c r="P94" s="102"/>
      <c r="Q94" s="102">
        <v>0.22819999999999999</v>
      </c>
      <c r="R94" s="102"/>
      <c r="S94" s="102">
        <v>0.22059999999999999</v>
      </c>
      <c r="T94" s="102"/>
      <c r="U94" s="102">
        <v>0.22059999999999999</v>
      </c>
      <c r="V94" s="102"/>
      <c r="W94" s="102">
        <v>0.22059999999999999</v>
      </c>
      <c r="X94" s="102"/>
      <c r="Y94" s="102">
        <v>0.22059999999999999</v>
      </c>
      <c r="Z94" s="102"/>
      <c r="AA94" s="102">
        <v>0.22059999999999999</v>
      </c>
      <c r="AB94" s="102"/>
      <c r="AC94" s="102">
        <v>0.22059999999999999</v>
      </c>
      <c r="AD94" s="102"/>
      <c r="AE94" s="102">
        <v>0.22059999999999999</v>
      </c>
      <c r="AF94" s="102"/>
      <c r="AG94" s="102">
        <v>0.22059999999999999</v>
      </c>
      <c r="AH94" s="102"/>
      <c r="AI94" s="102">
        <v>0.22059999999999999</v>
      </c>
      <c r="AJ94" s="102"/>
      <c r="AK94" s="102">
        <v>0.22819999999999999</v>
      </c>
      <c r="AL94" s="102"/>
      <c r="AM94" s="102">
        <v>0.20180000000000001</v>
      </c>
      <c r="AN94" s="102"/>
      <c r="AO94" s="102">
        <v>0.22059999999999999</v>
      </c>
      <c r="AP94" s="102"/>
      <c r="AQ94" s="102">
        <v>0.22059999999999999</v>
      </c>
      <c r="AR94" s="102"/>
      <c r="AS94" s="102">
        <v>0.22819999999999999</v>
      </c>
    </row>
    <row r="95" spans="1:45" x14ac:dyDescent="0.35">
      <c r="A95" s="79" t="str">
        <f>Rates!A95</f>
        <v>Work Activity Program, 1:9</v>
      </c>
      <c r="B95" t="s">
        <v>437</v>
      </c>
      <c r="C95" s="102">
        <v>0.22059999999999999</v>
      </c>
      <c r="E95" s="102">
        <v>0.22819999999999999</v>
      </c>
      <c r="F95" s="102"/>
      <c r="G95" s="102">
        <v>0.22819999999999999</v>
      </c>
      <c r="H95" s="102"/>
      <c r="I95" s="102">
        <v>0.20180000000000001</v>
      </c>
      <c r="J95" s="102"/>
      <c r="K95" s="102">
        <v>0.22819999999999999</v>
      </c>
      <c r="L95" s="102"/>
      <c r="M95" s="102">
        <v>0.20180000000000001</v>
      </c>
      <c r="N95" s="102"/>
      <c r="O95" s="102">
        <v>0.22819999999999999</v>
      </c>
      <c r="P95" s="102"/>
      <c r="Q95" s="102">
        <v>0.22819999999999999</v>
      </c>
      <c r="R95" s="102"/>
      <c r="S95" s="102">
        <v>0.22059999999999999</v>
      </c>
      <c r="T95" s="102"/>
      <c r="U95" s="102">
        <v>0.22059999999999999</v>
      </c>
      <c r="V95" s="102"/>
      <c r="W95" s="102">
        <v>0.22059999999999999</v>
      </c>
      <c r="X95" s="102"/>
      <c r="Y95" s="102">
        <v>0.22059999999999999</v>
      </c>
      <c r="Z95" s="102"/>
      <c r="AA95" s="102">
        <v>0.22059999999999999</v>
      </c>
      <c r="AB95" s="102"/>
      <c r="AC95" s="102">
        <v>0.22059999999999999</v>
      </c>
      <c r="AD95" s="102"/>
      <c r="AE95" s="102">
        <v>0.22059999999999999</v>
      </c>
      <c r="AF95" s="102"/>
      <c r="AG95" s="102">
        <v>0.22059999999999999</v>
      </c>
      <c r="AH95" s="102"/>
      <c r="AI95" s="102">
        <v>0.22059999999999999</v>
      </c>
      <c r="AJ95" s="102"/>
      <c r="AK95" s="102">
        <v>0.22819999999999999</v>
      </c>
      <c r="AL95" s="102"/>
      <c r="AM95" s="102">
        <v>0.20180000000000001</v>
      </c>
      <c r="AN95" s="102"/>
      <c r="AO95" s="102">
        <v>0.22059999999999999</v>
      </c>
      <c r="AP95" s="102"/>
      <c r="AQ95" s="102">
        <v>0.22059999999999999</v>
      </c>
      <c r="AR95" s="102"/>
      <c r="AS95" s="102">
        <v>0.22819999999999999</v>
      </c>
    </row>
    <row r="96" spans="1:45" x14ac:dyDescent="0.35">
      <c r="A96" s="79" t="str">
        <f>Rates!A96</f>
        <v>Work Activity Program, 1:8</v>
      </c>
      <c r="B96" t="s">
        <v>438</v>
      </c>
      <c r="C96" s="102">
        <v>0.22059999999999999</v>
      </c>
      <c r="E96" s="102">
        <v>0.22819999999999999</v>
      </c>
      <c r="F96" s="102"/>
      <c r="G96" s="102">
        <v>0.22819999999999999</v>
      </c>
      <c r="H96" s="102"/>
      <c r="I96" s="102">
        <v>0.20180000000000001</v>
      </c>
      <c r="J96" s="102"/>
      <c r="K96" s="102">
        <v>0.22819999999999999</v>
      </c>
      <c r="L96" s="102"/>
      <c r="M96" s="102">
        <v>0.20180000000000001</v>
      </c>
      <c r="N96" s="102"/>
      <c r="O96" s="102">
        <v>0.22819999999999999</v>
      </c>
      <c r="P96" s="102"/>
      <c r="Q96" s="102">
        <v>0.22819999999999999</v>
      </c>
      <c r="R96" s="102"/>
      <c r="S96" s="102">
        <v>0.22059999999999999</v>
      </c>
      <c r="T96" s="102"/>
      <c r="U96" s="102">
        <v>0.22059999999999999</v>
      </c>
      <c r="V96" s="102"/>
      <c r="W96" s="102">
        <v>0.22059999999999999</v>
      </c>
      <c r="X96" s="102"/>
      <c r="Y96" s="102">
        <v>0.22059999999999999</v>
      </c>
      <c r="Z96" s="102"/>
      <c r="AA96" s="102">
        <v>0.22059999999999999</v>
      </c>
      <c r="AB96" s="102"/>
      <c r="AC96" s="102">
        <v>0.22059999999999999</v>
      </c>
      <c r="AD96" s="102"/>
      <c r="AE96" s="102">
        <v>0.22059999999999999</v>
      </c>
      <c r="AF96" s="102"/>
      <c r="AG96" s="102">
        <v>0.22059999999999999</v>
      </c>
      <c r="AH96" s="102"/>
      <c r="AI96" s="102">
        <v>0.22059999999999999</v>
      </c>
      <c r="AJ96" s="102"/>
      <c r="AK96" s="102">
        <v>0.22819999999999999</v>
      </c>
      <c r="AL96" s="102"/>
      <c r="AM96" s="102">
        <v>0.20180000000000001</v>
      </c>
      <c r="AN96" s="102"/>
      <c r="AO96" s="102">
        <v>0.22059999999999999</v>
      </c>
      <c r="AP96" s="102"/>
      <c r="AQ96" s="102">
        <v>0.22059999999999999</v>
      </c>
      <c r="AR96" s="102"/>
      <c r="AS96" s="102">
        <v>0.22819999999999999</v>
      </c>
    </row>
    <row r="97" spans="1:45" x14ac:dyDescent="0.35">
      <c r="A97" s="79" t="str">
        <f>Rates!A97</f>
        <v>Work Activity Program, 1:7</v>
      </c>
      <c r="B97" t="s">
        <v>439</v>
      </c>
      <c r="C97" s="102">
        <v>0.22059999999999999</v>
      </c>
      <c r="E97" s="102">
        <v>0.22819999999999999</v>
      </c>
      <c r="F97" s="102"/>
      <c r="G97" s="102">
        <v>0.22819999999999999</v>
      </c>
      <c r="H97" s="102"/>
      <c r="I97" s="102">
        <v>0.20180000000000001</v>
      </c>
      <c r="J97" s="102"/>
      <c r="K97" s="102">
        <v>0.22819999999999999</v>
      </c>
      <c r="L97" s="102"/>
      <c r="M97" s="102">
        <v>0.20180000000000001</v>
      </c>
      <c r="N97" s="102"/>
      <c r="O97" s="102">
        <v>0.22819999999999999</v>
      </c>
      <c r="P97" s="102"/>
      <c r="Q97" s="102">
        <v>0.22819999999999999</v>
      </c>
      <c r="R97" s="102"/>
      <c r="S97" s="102">
        <v>0.22059999999999999</v>
      </c>
      <c r="T97" s="102"/>
      <c r="U97" s="102">
        <v>0.22059999999999999</v>
      </c>
      <c r="V97" s="102"/>
      <c r="W97" s="102">
        <v>0.22059999999999999</v>
      </c>
      <c r="X97" s="102"/>
      <c r="Y97" s="102">
        <v>0.22059999999999999</v>
      </c>
      <c r="Z97" s="102"/>
      <c r="AA97" s="102">
        <v>0.22059999999999999</v>
      </c>
      <c r="AB97" s="102"/>
      <c r="AC97" s="102">
        <v>0.22059999999999999</v>
      </c>
      <c r="AD97" s="102"/>
      <c r="AE97" s="102">
        <v>0.22059999999999999</v>
      </c>
      <c r="AF97" s="102"/>
      <c r="AG97" s="102">
        <v>0.22059999999999999</v>
      </c>
      <c r="AH97" s="102"/>
      <c r="AI97" s="102">
        <v>0.22059999999999999</v>
      </c>
      <c r="AJ97" s="102"/>
      <c r="AK97" s="102">
        <v>0.22819999999999999</v>
      </c>
      <c r="AL97" s="102"/>
      <c r="AM97" s="102">
        <v>0.20180000000000001</v>
      </c>
      <c r="AN97" s="102"/>
      <c r="AO97" s="102">
        <v>0.22059999999999999</v>
      </c>
      <c r="AP97" s="102"/>
      <c r="AQ97" s="102">
        <v>0.22059999999999999</v>
      </c>
      <c r="AR97" s="102"/>
      <c r="AS97" s="102">
        <v>0.22819999999999999</v>
      </c>
    </row>
    <row r="98" spans="1:45" x14ac:dyDescent="0.35">
      <c r="A98" s="79" t="str">
        <f>Rates!A98</f>
        <v>Work Activity Program, 1:6</v>
      </c>
      <c r="B98" t="s">
        <v>440</v>
      </c>
      <c r="C98" s="102">
        <v>0.22059999999999999</v>
      </c>
      <c r="E98" s="102">
        <v>0.22819999999999999</v>
      </c>
      <c r="F98" s="102"/>
      <c r="G98" s="102">
        <v>0.22819999999999999</v>
      </c>
      <c r="H98" s="102"/>
      <c r="I98" s="102">
        <v>0.20180000000000001</v>
      </c>
      <c r="J98" s="102"/>
      <c r="K98" s="102">
        <v>0.22819999999999999</v>
      </c>
      <c r="L98" s="102"/>
      <c r="M98" s="102">
        <v>0.20180000000000001</v>
      </c>
      <c r="N98" s="102"/>
      <c r="O98" s="102">
        <v>0.22819999999999999</v>
      </c>
      <c r="P98" s="102"/>
      <c r="Q98" s="102">
        <v>0.22819999999999999</v>
      </c>
      <c r="R98" s="102"/>
      <c r="S98" s="102">
        <v>0.22059999999999999</v>
      </c>
      <c r="T98" s="102"/>
      <c r="U98" s="102">
        <v>0.22059999999999999</v>
      </c>
      <c r="V98" s="102"/>
      <c r="W98" s="102">
        <v>0.22059999999999999</v>
      </c>
      <c r="X98" s="102"/>
      <c r="Y98" s="102">
        <v>0.22059999999999999</v>
      </c>
      <c r="Z98" s="102"/>
      <c r="AA98" s="102">
        <v>0.22059999999999999</v>
      </c>
      <c r="AB98" s="102"/>
      <c r="AC98" s="102">
        <v>0.22059999999999999</v>
      </c>
      <c r="AD98" s="102"/>
      <c r="AE98" s="102">
        <v>0.22059999999999999</v>
      </c>
      <c r="AF98" s="102"/>
      <c r="AG98" s="102">
        <v>0.22059999999999999</v>
      </c>
      <c r="AH98" s="102"/>
      <c r="AI98" s="102">
        <v>0.22059999999999999</v>
      </c>
      <c r="AJ98" s="102"/>
      <c r="AK98" s="102">
        <v>0.22819999999999999</v>
      </c>
      <c r="AL98" s="102"/>
      <c r="AM98" s="102">
        <v>0.20180000000000001</v>
      </c>
      <c r="AN98" s="102"/>
      <c r="AO98" s="102">
        <v>0.22059999999999999</v>
      </c>
      <c r="AP98" s="102"/>
      <c r="AQ98" s="102">
        <v>0.22059999999999999</v>
      </c>
      <c r="AR98" s="102"/>
      <c r="AS98" s="102">
        <v>0.22819999999999999</v>
      </c>
    </row>
    <row r="99" spans="1:45" x14ac:dyDescent="0.35">
      <c r="A99" s="79" t="str">
        <f>Rates!A99</f>
        <v>Work Activity Program, 1:5</v>
      </c>
      <c r="B99" t="s">
        <v>441</v>
      </c>
      <c r="C99" s="102">
        <v>0.22059999999999999</v>
      </c>
      <c r="E99" s="102">
        <v>0.22819999999999999</v>
      </c>
      <c r="F99" s="102"/>
      <c r="G99" s="102">
        <v>0.22819999999999999</v>
      </c>
      <c r="H99" s="102"/>
      <c r="I99" s="102">
        <v>0.20180000000000001</v>
      </c>
      <c r="J99" s="102"/>
      <c r="K99" s="102">
        <v>0.22819999999999999</v>
      </c>
      <c r="L99" s="102"/>
      <c r="M99" s="102">
        <v>0.20180000000000001</v>
      </c>
      <c r="N99" s="102"/>
      <c r="O99" s="102">
        <v>0.22819999999999999</v>
      </c>
      <c r="P99" s="102"/>
      <c r="Q99" s="102">
        <v>0.22819999999999999</v>
      </c>
      <c r="R99" s="102"/>
      <c r="S99" s="102">
        <v>0.22059999999999999</v>
      </c>
      <c r="T99" s="102"/>
      <c r="U99" s="102">
        <v>0.22059999999999999</v>
      </c>
      <c r="V99" s="102"/>
      <c r="W99" s="102">
        <v>0.22059999999999999</v>
      </c>
      <c r="X99" s="102"/>
      <c r="Y99" s="102">
        <v>0.22059999999999999</v>
      </c>
      <c r="Z99" s="102"/>
      <c r="AA99" s="102">
        <v>0.22059999999999999</v>
      </c>
      <c r="AB99" s="102"/>
      <c r="AC99" s="102">
        <v>0.22059999999999999</v>
      </c>
      <c r="AD99" s="102"/>
      <c r="AE99" s="102">
        <v>0.22059999999999999</v>
      </c>
      <c r="AF99" s="102"/>
      <c r="AG99" s="102">
        <v>0.22059999999999999</v>
      </c>
      <c r="AH99" s="102"/>
      <c r="AI99" s="102">
        <v>0.22059999999999999</v>
      </c>
      <c r="AJ99" s="102"/>
      <c r="AK99" s="102">
        <v>0.22819999999999999</v>
      </c>
      <c r="AL99" s="102"/>
      <c r="AM99" s="102">
        <v>0.20180000000000001</v>
      </c>
      <c r="AN99" s="102"/>
      <c r="AO99" s="102">
        <v>0.22059999999999999</v>
      </c>
      <c r="AP99" s="102"/>
      <c r="AQ99" s="102">
        <v>0.22059999999999999</v>
      </c>
      <c r="AR99" s="102"/>
      <c r="AS99" s="102">
        <v>0.22819999999999999</v>
      </c>
    </row>
    <row r="100" spans="1:45" x14ac:dyDescent="0.35">
      <c r="A100" s="79" t="str">
        <f>Rates!A100</f>
        <v>Work Activity Program, 1:4</v>
      </c>
      <c r="B100" t="s">
        <v>442</v>
      </c>
      <c r="C100" s="102">
        <v>0.22059999999999999</v>
      </c>
      <c r="E100" s="102">
        <v>0.22819999999999999</v>
      </c>
      <c r="F100" s="102"/>
      <c r="G100" s="102">
        <v>0.22819999999999999</v>
      </c>
      <c r="H100" s="102"/>
      <c r="I100" s="102">
        <v>0.20180000000000001</v>
      </c>
      <c r="J100" s="102"/>
      <c r="K100" s="102">
        <v>0.22819999999999999</v>
      </c>
      <c r="L100" s="102"/>
      <c r="M100" s="102">
        <v>0.20180000000000001</v>
      </c>
      <c r="N100" s="102"/>
      <c r="O100" s="102">
        <v>0.22819999999999999</v>
      </c>
      <c r="P100" s="102"/>
      <c r="Q100" s="102">
        <v>0.22819999999999999</v>
      </c>
      <c r="R100" s="102"/>
      <c r="S100" s="102">
        <v>0.22059999999999999</v>
      </c>
      <c r="T100" s="102"/>
      <c r="U100" s="102">
        <v>0.22059999999999999</v>
      </c>
      <c r="V100" s="102"/>
      <c r="W100" s="102">
        <v>0.22059999999999999</v>
      </c>
      <c r="X100" s="102"/>
      <c r="Y100" s="102">
        <v>0.22059999999999999</v>
      </c>
      <c r="Z100" s="102"/>
      <c r="AA100" s="102">
        <v>0.22059999999999999</v>
      </c>
      <c r="AB100" s="102"/>
      <c r="AC100" s="102">
        <v>0.22059999999999999</v>
      </c>
      <c r="AD100" s="102"/>
      <c r="AE100" s="102">
        <v>0.22059999999999999</v>
      </c>
      <c r="AF100" s="102"/>
      <c r="AG100" s="102">
        <v>0.22059999999999999</v>
      </c>
      <c r="AH100" s="102"/>
      <c r="AI100" s="102">
        <v>0.22059999999999999</v>
      </c>
      <c r="AJ100" s="102"/>
      <c r="AK100" s="102">
        <v>0.22819999999999999</v>
      </c>
      <c r="AL100" s="102"/>
      <c r="AM100" s="102">
        <v>0.20180000000000001</v>
      </c>
      <c r="AN100" s="102"/>
      <c r="AO100" s="102">
        <v>0.22059999999999999</v>
      </c>
      <c r="AP100" s="102"/>
      <c r="AQ100" s="102">
        <v>0.22059999999999999</v>
      </c>
      <c r="AR100" s="102"/>
      <c r="AS100" s="102">
        <v>0.22819999999999999</v>
      </c>
    </row>
    <row r="101" spans="1:45" x14ac:dyDescent="0.35">
      <c r="A101" s="79" t="str">
        <f>Rates!A101</f>
        <v>Adaptive Skills Training, Professional, 1:1</v>
      </c>
      <c r="B101" t="s">
        <v>443</v>
      </c>
      <c r="C101" s="102">
        <v>0.13070000000000001</v>
      </c>
      <c r="E101" s="102">
        <v>0.1336</v>
      </c>
      <c r="F101" s="102"/>
      <c r="G101" s="102">
        <v>0.1336</v>
      </c>
      <c r="H101" s="102"/>
      <c r="I101" s="102">
        <v>0.1212</v>
      </c>
      <c r="J101" s="102"/>
      <c r="K101" s="102">
        <v>0.1336</v>
      </c>
      <c r="L101" s="102"/>
      <c r="M101" s="102">
        <v>0.1212</v>
      </c>
      <c r="N101" s="102"/>
      <c r="O101" s="102">
        <v>0.1336</v>
      </c>
      <c r="P101" s="102"/>
      <c r="Q101" s="102">
        <v>0.1336</v>
      </c>
      <c r="R101" s="102"/>
      <c r="S101" s="102">
        <v>0.13070000000000001</v>
      </c>
      <c r="T101" s="102"/>
      <c r="U101" s="102">
        <v>0.13070000000000001</v>
      </c>
      <c r="V101" s="102"/>
      <c r="W101" s="102">
        <v>0.13070000000000001</v>
      </c>
      <c r="X101" s="102"/>
      <c r="Y101" s="102">
        <v>0.13070000000000001</v>
      </c>
      <c r="Z101" s="102"/>
      <c r="AA101" s="102">
        <v>0.13070000000000001</v>
      </c>
      <c r="AB101" s="102"/>
      <c r="AC101" s="102">
        <v>0.13070000000000001</v>
      </c>
      <c r="AD101" s="102"/>
      <c r="AE101" s="102">
        <v>0.13070000000000001</v>
      </c>
      <c r="AF101" s="102"/>
      <c r="AG101" s="102">
        <v>0.13070000000000001</v>
      </c>
      <c r="AH101" s="102"/>
      <c r="AI101" s="102">
        <v>0.13070000000000001</v>
      </c>
      <c r="AJ101" s="102"/>
      <c r="AK101" s="102">
        <v>0.1336</v>
      </c>
      <c r="AL101" s="102"/>
      <c r="AM101" s="102">
        <v>0.1212</v>
      </c>
      <c r="AN101" s="102"/>
      <c r="AO101" s="102">
        <v>0.13070000000000001</v>
      </c>
      <c r="AP101" s="102"/>
      <c r="AQ101" s="102">
        <v>0.13070000000000001</v>
      </c>
      <c r="AR101" s="102"/>
      <c r="AS101" s="102">
        <v>0.1336</v>
      </c>
    </row>
    <row r="102" spans="1:45" x14ac:dyDescent="0.35">
      <c r="A102" s="79" t="str">
        <f>Rates!A102</f>
        <v>Adaptive Skills Training, Professional, 1:2</v>
      </c>
      <c r="B102" t="s">
        <v>444</v>
      </c>
      <c r="C102" s="102">
        <v>0.13070000000000001</v>
      </c>
      <c r="E102" s="102">
        <v>0.1336</v>
      </c>
      <c r="F102" s="102"/>
      <c r="G102" s="102">
        <v>0.1336</v>
      </c>
      <c r="H102" s="102"/>
      <c r="I102" s="102">
        <v>0.1212</v>
      </c>
      <c r="J102" s="102"/>
      <c r="K102" s="102">
        <v>0.1336</v>
      </c>
      <c r="L102" s="102"/>
      <c r="M102" s="102">
        <v>0.1212</v>
      </c>
      <c r="N102" s="102"/>
      <c r="O102" s="102">
        <v>0.1336</v>
      </c>
      <c r="P102" s="102"/>
      <c r="Q102" s="102">
        <v>0.1336</v>
      </c>
      <c r="R102" s="102"/>
      <c r="S102" s="102">
        <v>0.13070000000000001</v>
      </c>
      <c r="T102" s="102"/>
      <c r="U102" s="102">
        <v>0.13070000000000001</v>
      </c>
      <c r="V102" s="102"/>
      <c r="W102" s="102">
        <v>0.13070000000000001</v>
      </c>
      <c r="X102" s="102"/>
      <c r="Y102" s="102">
        <v>0.13070000000000001</v>
      </c>
      <c r="Z102" s="102"/>
      <c r="AA102" s="102">
        <v>0.13070000000000001</v>
      </c>
      <c r="AB102" s="102"/>
      <c r="AC102" s="102">
        <v>0.13070000000000001</v>
      </c>
      <c r="AD102" s="102"/>
      <c r="AE102" s="102">
        <v>0.13070000000000001</v>
      </c>
      <c r="AF102" s="102"/>
      <c r="AG102" s="102">
        <v>0.13070000000000001</v>
      </c>
      <c r="AH102" s="102"/>
      <c r="AI102" s="102">
        <v>0.13070000000000001</v>
      </c>
      <c r="AJ102" s="102"/>
      <c r="AK102" s="102">
        <v>0.1336</v>
      </c>
      <c r="AL102" s="102"/>
      <c r="AM102" s="102">
        <v>0.1212</v>
      </c>
      <c r="AN102" s="102"/>
      <c r="AO102" s="102">
        <v>0.13070000000000001</v>
      </c>
      <c r="AP102" s="102"/>
      <c r="AQ102" s="102">
        <v>0.13070000000000001</v>
      </c>
      <c r="AR102" s="102"/>
      <c r="AS102" s="102">
        <v>0.1336</v>
      </c>
    </row>
    <row r="103" spans="1:45" x14ac:dyDescent="0.35">
      <c r="A103" s="79" t="str">
        <f>Rates!A103</f>
        <v>Adaptive Skills Training, Professional, 1:3</v>
      </c>
      <c r="B103" t="s">
        <v>445</v>
      </c>
      <c r="C103" s="102">
        <v>0.13070000000000001</v>
      </c>
      <c r="E103" s="102">
        <v>0.1336</v>
      </c>
      <c r="F103" s="102"/>
      <c r="G103" s="102">
        <v>0.1336</v>
      </c>
      <c r="H103" s="102"/>
      <c r="I103" s="102">
        <v>0.1212</v>
      </c>
      <c r="J103" s="102"/>
      <c r="K103" s="102">
        <v>0.1336</v>
      </c>
      <c r="L103" s="102"/>
      <c r="M103" s="102">
        <v>0.1212</v>
      </c>
      <c r="N103" s="102"/>
      <c r="O103" s="102">
        <v>0.1336</v>
      </c>
      <c r="P103" s="102"/>
      <c r="Q103" s="102">
        <v>0.1336</v>
      </c>
      <c r="R103" s="102"/>
      <c r="S103" s="102">
        <v>0.13070000000000001</v>
      </c>
      <c r="T103" s="102"/>
      <c r="U103" s="102">
        <v>0.13070000000000001</v>
      </c>
      <c r="V103" s="102"/>
      <c r="W103" s="102">
        <v>0.13070000000000001</v>
      </c>
      <c r="X103" s="102"/>
      <c r="Y103" s="102">
        <v>0.13070000000000001</v>
      </c>
      <c r="Z103" s="102"/>
      <c r="AA103" s="102">
        <v>0.13070000000000001</v>
      </c>
      <c r="AB103" s="102"/>
      <c r="AC103" s="102">
        <v>0.13070000000000001</v>
      </c>
      <c r="AD103" s="102"/>
      <c r="AE103" s="102">
        <v>0.13070000000000001</v>
      </c>
      <c r="AF103" s="102"/>
      <c r="AG103" s="102">
        <v>0.13070000000000001</v>
      </c>
      <c r="AH103" s="102"/>
      <c r="AI103" s="102">
        <v>0.13070000000000001</v>
      </c>
      <c r="AJ103" s="102"/>
      <c r="AK103" s="102">
        <v>0.1336</v>
      </c>
      <c r="AL103" s="102"/>
      <c r="AM103" s="102">
        <v>0.1212</v>
      </c>
      <c r="AN103" s="102"/>
      <c r="AO103" s="102">
        <v>0.13070000000000001</v>
      </c>
      <c r="AP103" s="102"/>
      <c r="AQ103" s="102">
        <v>0.13070000000000001</v>
      </c>
      <c r="AR103" s="102"/>
      <c r="AS103" s="102">
        <v>0.1336</v>
      </c>
    </row>
    <row r="104" spans="1:45" x14ac:dyDescent="0.35">
      <c r="A104" s="79" t="str">
        <f>Rates!A104</f>
        <v>Adaptive Skills Training, Specialist, 1:1</v>
      </c>
      <c r="B104" t="s">
        <v>446</v>
      </c>
      <c r="C104" s="102">
        <v>0.15379999999999999</v>
      </c>
      <c r="E104" s="102">
        <v>0.1578</v>
      </c>
      <c r="F104" s="102"/>
      <c r="G104" s="102">
        <v>0.1578</v>
      </c>
      <c r="H104" s="102"/>
      <c r="I104" s="102">
        <v>0.14369999999999999</v>
      </c>
      <c r="J104" s="102"/>
      <c r="K104" s="102">
        <v>0.1578</v>
      </c>
      <c r="L104" s="102"/>
      <c r="M104" s="102">
        <v>0.14369999999999999</v>
      </c>
      <c r="N104" s="102"/>
      <c r="O104" s="102">
        <v>0.1578</v>
      </c>
      <c r="P104" s="102"/>
      <c r="Q104" s="102">
        <v>0.1578</v>
      </c>
      <c r="R104" s="102"/>
      <c r="S104" s="102">
        <v>0.15379999999999999</v>
      </c>
      <c r="T104" s="102"/>
      <c r="U104" s="102">
        <v>0.15379999999999999</v>
      </c>
      <c r="V104" s="102"/>
      <c r="W104" s="102">
        <v>0.15379999999999999</v>
      </c>
      <c r="X104" s="102"/>
      <c r="Y104" s="102">
        <v>0.15379999999999999</v>
      </c>
      <c r="Z104" s="102"/>
      <c r="AA104" s="102">
        <v>0.15379999999999999</v>
      </c>
      <c r="AB104" s="102"/>
      <c r="AC104" s="102">
        <v>0.15379999999999999</v>
      </c>
      <c r="AD104" s="102"/>
      <c r="AE104" s="102">
        <v>0.15379999999999999</v>
      </c>
      <c r="AF104" s="102"/>
      <c r="AG104" s="102">
        <v>0.15379999999999999</v>
      </c>
      <c r="AH104" s="102"/>
      <c r="AI104" s="102">
        <v>0.15379999999999999</v>
      </c>
      <c r="AJ104" s="102"/>
      <c r="AK104" s="102">
        <v>0.1578</v>
      </c>
      <c r="AL104" s="102"/>
      <c r="AM104" s="102">
        <v>0.14369999999999999</v>
      </c>
      <c r="AN104" s="102"/>
      <c r="AO104" s="102">
        <v>0.15379999999999999</v>
      </c>
      <c r="AP104" s="102"/>
      <c r="AQ104" s="102">
        <v>0.15379999999999999</v>
      </c>
      <c r="AR104" s="102"/>
      <c r="AS104" s="102">
        <v>0.1578</v>
      </c>
    </row>
    <row r="105" spans="1:45" x14ac:dyDescent="0.35">
      <c r="A105" s="79" t="str">
        <f>Rates!A105</f>
        <v>Adaptive Skills Training, Specialist, 1:2</v>
      </c>
      <c r="B105" t="s">
        <v>447</v>
      </c>
      <c r="C105" s="102">
        <v>0.15379999999999999</v>
      </c>
      <c r="E105" s="102">
        <v>0.1578</v>
      </c>
      <c r="F105" s="102"/>
      <c r="G105" s="102">
        <v>0.1578</v>
      </c>
      <c r="H105" s="102"/>
      <c r="I105" s="102">
        <v>0.14369999999999999</v>
      </c>
      <c r="J105" s="102"/>
      <c r="K105" s="102">
        <v>0.1578</v>
      </c>
      <c r="L105" s="102"/>
      <c r="M105" s="102">
        <v>0.14369999999999999</v>
      </c>
      <c r="N105" s="102"/>
      <c r="O105" s="102">
        <v>0.1578</v>
      </c>
      <c r="P105" s="102"/>
      <c r="Q105" s="102">
        <v>0.1578</v>
      </c>
      <c r="R105" s="102"/>
      <c r="S105" s="102">
        <v>0.15379999999999999</v>
      </c>
      <c r="T105" s="102"/>
      <c r="U105" s="102">
        <v>0.15379999999999999</v>
      </c>
      <c r="V105" s="102"/>
      <c r="W105" s="102">
        <v>0.15379999999999999</v>
      </c>
      <c r="X105" s="102"/>
      <c r="Y105" s="102">
        <v>0.15379999999999999</v>
      </c>
      <c r="Z105" s="102"/>
      <c r="AA105" s="102">
        <v>0.15379999999999999</v>
      </c>
      <c r="AB105" s="102"/>
      <c r="AC105" s="102">
        <v>0.15379999999999999</v>
      </c>
      <c r="AD105" s="102"/>
      <c r="AE105" s="102">
        <v>0.15379999999999999</v>
      </c>
      <c r="AF105" s="102"/>
      <c r="AG105" s="102">
        <v>0.15379999999999999</v>
      </c>
      <c r="AH105" s="102"/>
      <c r="AI105" s="102">
        <v>0.15379999999999999</v>
      </c>
      <c r="AJ105" s="102"/>
      <c r="AK105" s="102">
        <v>0.1578</v>
      </c>
      <c r="AL105" s="102"/>
      <c r="AM105" s="102">
        <v>0.14369999999999999</v>
      </c>
      <c r="AN105" s="102"/>
      <c r="AO105" s="102">
        <v>0.15379999999999999</v>
      </c>
      <c r="AP105" s="102"/>
      <c r="AQ105" s="102">
        <v>0.15379999999999999</v>
      </c>
      <c r="AR105" s="102"/>
      <c r="AS105" s="102">
        <v>0.1578</v>
      </c>
    </row>
    <row r="106" spans="1:45" x14ac:dyDescent="0.35">
      <c r="A106" s="79" t="str">
        <f>Rates!A106</f>
        <v>Adaptive Skills Training, Specialist, 1:3</v>
      </c>
      <c r="B106" t="s">
        <v>448</v>
      </c>
      <c r="C106" s="102">
        <v>0.15379999999999999</v>
      </c>
      <c r="E106" s="102">
        <v>0.1578</v>
      </c>
      <c r="F106" s="102"/>
      <c r="G106" s="102">
        <v>0.1578</v>
      </c>
      <c r="H106" s="102"/>
      <c r="I106" s="102">
        <v>0.14369999999999999</v>
      </c>
      <c r="J106" s="102"/>
      <c r="K106" s="102">
        <v>0.1578</v>
      </c>
      <c r="L106" s="102"/>
      <c r="M106" s="102">
        <v>0.14369999999999999</v>
      </c>
      <c r="N106" s="102"/>
      <c r="O106" s="102">
        <v>0.1578</v>
      </c>
      <c r="P106" s="102"/>
      <c r="Q106" s="102">
        <v>0.1578</v>
      </c>
      <c r="R106" s="102"/>
      <c r="S106" s="102">
        <v>0.15379999999999999</v>
      </c>
      <c r="T106" s="102"/>
      <c r="U106" s="102">
        <v>0.15379999999999999</v>
      </c>
      <c r="V106" s="102"/>
      <c r="W106" s="102">
        <v>0.15379999999999999</v>
      </c>
      <c r="X106" s="102"/>
      <c r="Y106" s="102">
        <v>0.15379999999999999</v>
      </c>
      <c r="Z106" s="102"/>
      <c r="AA106" s="102">
        <v>0.15379999999999999</v>
      </c>
      <c r="AB106" s="102"/>
      <c r="AC106" s="102">
        <v>0.15379999999999999</v>
      </c>
      <c r="AD106" s="102"/>
      <c r="AE106" s="102">
        <v>0.15379999999999999</v>
      </c>
      <c r="AF106" s="102"/>
      <c r="AG106" s="102">
        <v>0.15379999999999999</v>
      </c>
      <c r="AH106" s="102"/>
      <c r="AI106" s="102">
        <v>0.15379999999999999</v>
      </c>
      <c r="AJ106" s="102"/>
      <c r="AK106" s="102">
        <v>0.1578</v>
      </c>
      <c r="AL106" s="102"/>
      <c r="AM106" s="102">
        <v>0.14369999999999999</v>
      </c>
      <c r="AN106" s="102"/>
      <c r="AO106" s="102">
        <v>0.15379999999999999</v>
      </c>
      <c r="AP106" s="102"/>
      <c r="AQ106" s="102">
        <v>0.15379999999999999</v>
      </c>
      <c r="AR106" s="102"/>
      <c r="AS106" s="102">
        <v>0.1578</v>
      </c>
    </row>
    <row r="107" spans="1:45" x14ac:dyDescent="0.35">
      <c r="A107" s="79" t="str">
        <f>Rates!A107</f>
        <v>Behavior Analyst, 1:1</v>
      </c>
      <c r="B107" t="s">
        <v>449</v>
      </c>
      <c r="C107" s="102">
        <v>0.13</v>
      </c>
      <c r="E107" s="102">
        <v>0.1328</v>
      </c>
      <c r="F107" s="102"/>
      <c r="G107" s="102">
        <v>0.1328</v>
      </c>
      <c r="H107" s="102"/>
      <c r="I107" s="102">
        <v>0.1197</v>
      </c>
      <c r="J107" s="102"/>
      <c r="K107" s="102">
        <v>0.1328</v>
      </c>
      <c r="L107" s="102"/>
      <c r="M107" s="102">
        <v>0.1197</v>
      </c>
      <c r="N107" s="102"/>
      <c r="O107" s="102">
        <v>0.1328</v>
      </c>
      <c r="P107" s="102"/>
      <c r="Q107" s="102">
        <v>0.1328</v>
      </c>
      <c r="R107" s="102"/>
      <c r="S107" s="102">
        <v>0.13</v>
      </c>
      <c r="T107" s="102"/>
      <c r="U107" s="102">
        <v>0.13</v>
      </c>
      <c r="V107" s="102"/>
      <c r="W107" s="102">
        <v>0.13</v>
      </c>
      <c r="X107" s="102"/>
      <c r="Y107" s="102">
        <v>0.13</v>
      </c>
      <c r="Z107" s="102"/>
      <c r="AA107" s="102">
        <v>0.13</v>
      </c>
      <c r="AB107" s="102"/>
      <c r="AC107" s="102">
        <v>0.13</v>
      </c>
      <c r="AD107" s="102"/>
      <c r="AE107" s="102">
        <v>0.13</v>
      </c>
      <c r="AF107" s="102"/>
      <c r="AG107" s="102">
        <v>0.13</v>
      </c>
      <c r="AH107" s="102"/>
      <c r="AI107" s="102">
        <v>0.13</v>
      </c>
      <c r="AJ107" s="102"/>
      <c r="AK107" s="102">
        <v>0.1328</v>
      </c>
      <c r="AL107" s="102"/>
      <c r="AM107" s="102">
        <v>0.1197</v>
      </c>
      <c r="AN107" s="102"/>
      <c r="AO107" s="102">
        <v>0.13</v>
      </c>
      <c r="AP107" s="102"/>
      <c r="AQ107" s="102">
        <v>0.13</v>
      </c>
      <c r="AR107" s="102"/>
      <c r="AS107" s="102">
        <v>0.1328</v>
      </c>
    </row>
    <row r="108" spans="1:45" x14ac:dyDescent="0.35">
      <c r="A108" s="79" t="str">
        <f>Rates!A108</f>
        <v>Behavior Analyst, 1:2</v>
      </c>
      <c r="B108" t="s">
        <v>450</v>
      </c>
      <c r="C108" s="102">
        <v>0.13</v>
      </c>
      <c r="E108" s="102">
        <v>0.1328</v>
      </c>
      <c r="F108" s="102"/>
      <c r="G108" s="102">
        <v>0.1328</v>
      </c>
      <c r="H108" s="102"/>
      <c r="I108" s="102">
        <v>0.1197</v>
      </c>
      <c r="J108" s="102"/>
      <c r="K108" s="102">
        <v>0.1328</v>
      </c>
      <c r="L108" s="102"/>
      <c r="M108" s="102">
        <v>0.1197</v>
      </c>
      <c r="N108" s="102"/>
      <c r="O108" s="102">
        <v>0.1328</v>
      </c>
      <c r="P108" s="102"/>
      <c r="Q108" s="102">
        <v>0.1328</v>
      </c>
      <c r="R108" s="102"/>
      <c r="S108" s="102">
        <v>0.13</v>
      </c>
      <c r="T108" s="102"/>
      <c r="U108" s="102">
        <v>0.13</v>
      </c>
      <c r="V108" s="102"/>
      <c r="W108" s="102">
        <v>0.13</v>
      </c>
      <c r="X108" s="102"/>
      <c r="Y108" s="102">
        <v>0.13</v>
      </c>
      <c r="Z108" s="102"/>
      <c r="AA108" s="102">
        <v>0.13</v>
      </c>
      <c r="AB108" s="102"/>
      <c r="AC108" s="102">
        <v>0.13</v>
      </c>
      <c r="AD108" s="102"/>
      <c r="AE108" s="102">
        <v>0.13</v>
      </c>
      <c r="AF108" s="102"/>
      <c r="AG108" s="102">
        <v>0.13</v>
      </c>
      <c r="AH108" s="102"/>
      <c r="AI108" s="102">
        <v>0.13</v>
      </c>
      <c r="AJ108" s="102"/>
      <c r="AK108" s="102">
        <v>0.1328</v>
      </c>
      <c r="AL108" s="102"/>
      <c r="AM108" s="102">
        <v>0.1197</v>
      </c>
      <c r="AN108" s="102"/>
      <c r="AO108" s="102">
        <v>0.13</v>
      </c>
      <c r="AP108" s="102"/>
      <c r="AQ108" s="102">
        <v>0.13</v>
      </c>
      <c r="AR108" s="102"/>
      <c r="AS108" s="102">
        <v>0.1328</v>
      </c>
    </row>
    <row r="109" spans="1:45" x14ac:dyDescent="0.35">
      <c r="A109" s="79" t="str">
        <f>Rates!A109</f>
        <v>Behavior Analyst, 1:3</v>
      </c>
      <c r="B109" t="s">
        <v>451</v>
      </c>
      <c r="C109" s="102">
        <v>0.13</v>
      </c>
      <c r="E109" s="102">
        <v>0.1328</v>
      </c>
      <c r="F109" s="102"/>
      <c r="G109" s="102">
        <v>0.1328</v>
      </c>
      <c r="H109" s="102"/>
      <c r="I109" s="102">
        <v>0.1197</v>
      </c>
      <c r="J109" s="102"/>
      <c r="K109" s="102">
        <v>0.1328</v>
      </c>
      <c r="L109" s="102"/>
      <c r="M109" s="102">
        <v>0.1197</v>
      </c>
      <c r="N109" s="102"/>
      <c r="O109" s="102">
        <v>0.1328</v>
      </c>
      <c r="P109" s="102"/>
      <c r="Q109" s="102">
        <v>0.1328</v>
      </c>
      <c r="R109" s="102"/>
      <c r="S109" s="102">
        <v>0.13</v>
      </c>
      <c r="T109" s="102"/>
      <c r="U109" s="102">
        <v>0.13</v>
      </c>
      <c r="V109" s="102"/>
      <c r="W109" s="102">
        <v>0.13</v>
      </c>
      <c r="X109" s="102"/>
      <c r="Y109" s="102">
        <v>0.13</v>
      </c>
      <c r="Z109" s="102"/>
      <c r="AA109" s="102">
        <v>0.13</v>
      </c>
      <c r="AB109" s="102"/>
      <c r="AC109" s="102">
        <v>0.13</v>
      </c>
      <c r="AD109" s="102"/>
      <c r="AE109" s="102">
        <v>0.13</v>
      </c>
      <c r="AF109" s="102"/>
      <c r="AG109" s="102">
        <v>0.13</v>
      </c>
      <c r="AH109" s="102"/>
      <c r="AI109" s="102">
        <v>0.13</v>
      </c>
      <c r="AJ109" s="102"/>
      <c r="AK109" s="102">
        <v>0.1328</v>
      </c>
      <c r="AL109" s="102"/>
      <c r="AM109" s="102">
        <v>0.1197</v>
      </c>
      <c r="AN109" s="102"/>
      <c r="AO109" s="102">
        <v>0.13</v>
      </c>
      <c r="AP109" s="102"/>
      <c r="AQ109" s="102">
        <v>0.13</v>
      </c>
      <c r="AR109" s="102"/>
      <c r="AS109" s="102">
        <v>0.1328</v>
      </c>
    </row>
    <row r="110" spans="1:45" x14ac:dyDescent="0.35">
      <c r="A110" s="79" t="str">
        <f>Rates!A110</f>
        <v>Associate Behavior Analyst, 1:1</v>
      </c>
      <c r="B110" t="s">
        <v>452</v>
      </c>
      <c r="C110" s="102">
        <v>0.19120000000000001</v>
      </c>
      <c r="E110" s="102">
        <v>0.19719999999999999</v>
      </c>
      <c r="F110" s="102"/>
      <c r="G110" s="102">
        <v>0.19719999999999999</v>
      </c>
      <c r="H110" s="102"/>
      <c r="I110" s="102">
        <v>0.1762</v>
      </c>
      <c r="J110" s="102"/>
      <c r="K110" s="102">
        <v>0.19719999999999999</v>
      </c>
      <c r="L110" s="102"/>
      <c r="M110" s="102">
        <v>0.1762</v>
      </c>
      <c r="N110" s="102"/>
      <c r="O110" s="102">
        <v>0.19719999999999999</v>
      </c>
      <c r="P110" s="102"/>
      <c r="Q110" s="102">
        <v>0.19719999999999999</v>
      </c>
      <c r="R110" s="102"/>
      <c r="S110" s="102">
        <v>0.19120000000000001</v>
      </c>
      <c r="T110" s="102"/>
      <c r="U110" s="102">
        <v>0.19120000000000001</v>
      </c>
      <c r="V110" s="102"/>
      <c r="W110" s="102">
        <v>0.19120000000000001</v>
      </c>
      <c r="X110" s="102"/>
      <c r="Y110" s="102">
        <v>0.19120000000000001</v>
      </c>
      <c r="Z110" s="102"/>
      <c r="AA110" s="102">
        <v>0.19120000000000001</v>
      </c>
      <c r="AB110" s="102"/>
      <c r="AC110" s="102">
        <v>0.19120000000000001</v>
      </c>
      <c r="AD110" s="102"/>
      <c r="AE110" s="102">
        <v>0.19120000000000001</v>
      </c>
      <c r="AF110" s="102"/>
      <c r="AG110" s="102">
        <v>0.19120000000000001</v>
      </c>
      <c r="AH110" s="102"/>
      <c r="AI110" s="102">
        <v>0.19120000000000001</v>
      </c>
      <c r="AJ110" s="102"/>
      <c r="AK110" s="102">
        <v>0.19719999999999999</v>
      </c>
      <c r="AL110" s="102"/>
      <c r="AM110" s="102">
        <v>0.1762</v>
      </c>
      <c r="AN110" s="102"/>
      <c r="AO110" s="102">
        <v>0.19120000000000001</v>
      </c>
      <c r="AP110" s="102"/>
      <c r="AQ110" s="102">
        <v>0.19120000000000001</v>
      </c>
      <c r="AR110" s="102"/>
      <c r="AS110" s="102">
        <v>0.19719999999999999</v>
      </c>
    </row>
    <row r="111" spans="1:45" x14ac:dyDescent="0.35">
      <c r="A111" s="79" t="str">
        <f>Rates!A111</f>
        <v>Associate Behavior Analyst, 1:2</v>
      </c>
      <c r="B111" t="s">
        <v>453</v>
      </c>
      <c r="C111" s="102">
        <v>0.19120000000000001</v>
      </c>
      <c r="E111" s="102">
        <v>0.19719999999999999</v>
      </c>
      <c r="F111" s="102"/>
      <c r="G111" s="102">
        <v>0.19719999999999999</v>
      </c>
      <c r="H111" s="102"/>
      <c r="I111" s="102">
        <v>0.1762</v>
      </c>
      <c r="J111" s="102"/>
      <c r="K111" s="102">
        <v>0.19719999999999999</v>
      </c>
      <c r="L111" s="102"/>
      <c r="M111" s="102">
        <v>0.1762</v>
      </c>
      <c r="N111" s="102"/>
      <c r="O111" s="102">
        <v>0.19719999999999999</v>
      </c>
      <c r="P111" s="102"/>
      <c r="Q111" s="102">
        <v>0.19719999999999999</v>
      </c>
      <c r="R111" s="102"/>
      <c r="S111" s="102">
        <v>0.19120000000000001</v>
      </c>
      <c r="T111" s="102"/>
      <c r="U111" s="102">
        <v>0.19120000000000001</v>
      </c>
      <c r="V111" s="102"/>
      <c r="W111" s="102">
        <v>0.19120000000000001</v>
      </c>
      <c r="X111" s="102"/>
      <c r="Y111" s="102">
        <v>0.19120000000000001</v>
      </c>
      <c r="Z111" s="102"/>
      <c r="AA111" s="102">
        <v>0.19120000000000001</v>
      </c>
      <c r="AB111" s="102"/>
      <c r="AC111" s="102">
        <v>0.19120000000000001</v>
      </c>
      <c r="AD111" s="102"/>
      <c r="AE111" s="102">
        <v>0.19120000000000001</v>
      </c>
      <c r="AF111" s="102"/>
      <c r="AG111" s="102">
        <v>0.19120000000000001</v>
      </c>
      <c r="AH111" s="102"/>
      <c r="AI111" s="102">
        <v>0.19120000000000001</v>
      </c>
      <c r="AJ111" s="102"/>
      <c r="AK111" s="102">
        <v>0.19719999999999999</v>
      </c>
      <c r="AL111" s="102"/>
      <c r="AM111" s="102">
        <v>0.1762</v>
      </c>
      <c r="AN111" s="102"/>
      <c r="AO111" s="102">
        <v>0.19120000000000001</v>
      </c>
      <c r="AP111" s="102"/>
      <c r="AQ111" s="102">
        <v>0.19120000000000001</v>
      </c>
      <c r="AR111" s="102"/>
      <c r="AS111" s="102">
        <v>0.19719999999999999</v>
      </c>
    </row>
    <row r="112" spans="1:45" x14ac:dyDescent="0.35">
      <c r="A112" s="79" t="str">
        <f>Rates!A112</f>
        <v>Associate Behavior Analyst, 1:3</v>
      </c>
      <c r="B112" t="s">
        <v>454</v>
      </c>
      <c r="C112" s="102">
        <v>0.19120000000000001</v>
      </c>
      <c r="E112" s="102">
        <v>0.19719999999999999</v>
      </c>
      <c r="F112" s="102"/>
      <c r="G112" s="102">
        <v>0.19719999999999999</v>
      </c>
      <c r="H112" s="102"/>
      <c r="I112" s="102">
        <v>0.1762</v>
      </c>
      <c r="J112" s="102"/>
      <c r="K112" s="102">
        <v>0.19719999999999999</v>
      </c>
      <c r="L112" s="102"/>
      <c r="M112" s="102">
        <v>0.1762</v>
      </c>
      <c r="N112" s="102"/>
      <c r="O112" s="102">
        <v>0.19719999999999999</v>
      </c>
      <c r="P112" s="102"/>
      <c r="Q112" s="102">
        <v>0.19719999999999999</v>
      </c>
      <c r="R112" s="102"/>
      <c r="S112" s="102">
        <v>0.19120000000000001</v>
      </c>
      <c r="T112" s="102"/>
      <c r="U112" s="102">
        <v>0.19120000000000001</v>
      </c>
      <c r="V112" s="102"/>
      <c r="W112" s="102">
        <v>0.19120000000000001</v>
      </c>
      <c r="X112" s="102"/>
      <c r="Y112" s="102">
        <v>0.19120000000000001</v>
      </c>
      <c r="Z112" s="102"/>
      <c r="AA112" s="102">
        <v>0.19120000000000001</v>
      </c>
      <c r="AB112" s="102"/>
      <c r="AC112" s="102">
        <v>0.19120000000000001</v>
      </c>
      <c r="AD112" s="102"/>
      <c r="AE112" s="102">
        <v>0.19120000000000001</v>
      </c>
      <c r="AF112" s="102"/>
      <c r="AG112" s="102">
        <v>0.19120000000000001</v>
      </c>
      <c r="AH112" s="102"/>
      <c r="AI112" s="102">
        <v>0.19120000000000001</v>
      </c>
      <c r="AJ112" s="102"/>
      <c r="AK112" s="102">
        <v>0.19719999999999999</v>
      </c>
      <c r="AL112" s="102"/>
      <c r="AM112" s="102">
        <v>0.1762</v>
      </c>
      <c r="AN112" s="102"/>
      <c r="AO112" s="102">
        <v>0.19120000000000001</v>
      </c>
      <c r="AP112" s="102"/>
      <c r="AQ112" s="102">
        <v>0.19120000000000001</v>
      </c>
      <c r="AR112" s="102"/>
      <c r="AS112" s="102">
        <v>0.19719999999999999</v>
      </c>
    </row>
    <row r="113" spans="1:45" x14ac:dyDescent="0.35">
      <c r="A113" s="79" t="str">
        <f>Rates!A113</f>
        <v>Behavior Management Assistant, 1:1</v>
      </c>
      <c r="B113" t="s">
        <v>455</v>
      </c>
      <c r="C113" s="102">
        <v>0.19120000000000001</v>
      </c>
      <c r="E113" s="102">
        <v>0.19719999999999999</v>
      </c>
      <c r="F113" s="102"/>
      <c r="G113" s="102">
        <v>0.19719999999999999</v>
      </c>
      <c r="H113" s="102"/>
      <c r="I113" s="102">
        <v>0.1762</v>
      </c>
      <c r="J113" s="102"/>
      <c r="K113" s="102">
        <v>0.19719999999999999</v>
      </c>
      <c r="L113" s="102"/>
      <c r="M113" s="102">
        <v>0.1762</v>
      </c>
      <c r="N113" s="102"/>
      <c r="O113" s="102">
        <v>0.19719999999999999</v>
      </c>
      <c r="P113" s="102"/>
      <c r="Q113" s="102">
        <v>0.19719999999999999</v>
      </c>
      <c r="R113" s="102"/>
      <c r="S113" s="102">
        <v>0.19120000000000001</v>
      </c>
      <c r="T113" s="102"/>
      <c r="U113" s="102">
        <v>0.19120000000000001</v>
      </c>
      <c r="V113" s="102"/>
      <c r="W113" s="102">
        <v>0.19120000000000001</v>
      </c>
      <c r="X113" s="102"/>
      <c r="Y113" s="102">
        <v>0.19120000000000001</v>
      </c>
      <c r="Z113" s="102"/>
      <c r="AA113" s="102">
        <v>0.19120000000000001</v>
      </c>
      <c r="AB113" s="102"/>
      <c r="AC113" s="102">
        <v>0.19120000000000001</v>
      </c>
      <c r="AD113" s="102"/>
      <c r="AE113" s="102">
        <v>0.19120000000000001</v>
      </c>
      <c r="AF113" s="102"/>
      <c r="AG113" s="102">
        <v>0.19120000000000001</v>
      </c>
      <c r="AH113" s="102"/>
      <c r="AI113" s="102">
        <v>0.19120000000000001</v>
      </c>
      <c r="AJ113" s="102"/>
      <c r="AK113" s="102">
        <v>0.19719999999999999</v>
      </c>
      <c r="AL113" s="102"/>
      <c r="AM113" s="102">
        <v>0.1762</v>
      </c>
      <c r="AN113" s="102"/>
      <c r="AO113" s="102">
        <v>0.19120000000000001</v>
      </c>
      <c r="AP113" s="102"/>
      <c r="AQ113" s="102">
        <v>0.19120000000000001</v>
      </c>
      <c r="AR113" s="102"/>
      <c r="AS113" s="102">
        <v>0.19719999999999999</v>
      </c>
    </row>
    <row r="114" spans="1:45" x14ac:dyDescent="0.35">
      <c r="A114" s="79" t="str">
        <f>Rates!A114</f>
        <v>Behavior Management Assistant, 1:2</v>
      </c>
      <c r="B114" t="s">
        <v>456</v>
      </c>
      <c r="C114" s="102">
        <v>0.19120000000000001</v>
      </c>
      <c r="E114" s="102">
        <v>0.19719999999999999</v>
      </c>
      <c r="F114" s="102"/>
      <c r="G114" s="102">
        <v>0.19719999999999999</v>
      </c>
      <c r="H114" s="102"/>
      <c r="I114" s="102">
        <v>0.1762</v>
      </c>
      <c r="J114" s="102"/>
      <c r="K114" s="102">
        <v>0.19719999999999999</v>
      </c>
      <c r="L114" s="102"/>
      <c r="M114" s="102">
        <v>0.1762</v>
      </c>
      <c r="N114" s="102"/>
      <c r="O114" s="102">
        <v>0.19719999999999999</v>
      </c>
      <c r="P114" s="102"/>
      <c r="Q114" s="102">
        <v>0.19719999999999999</v>
      </c>
      <c r="R114" s="102"/>
      <c r="S114" s="102">
        <v>0.19120000000000001</v>
      </c>
      <c r="T114" s="102"/>
      <c r="U114" s="102">
        <v>0.19120000000000001</v>
      </c>
      <c r="V114" s="102"/>
      <c r="W114" s="102">
        <v>0.19120000000000001</v>
      </c>
      <c r="X114" s="102"/>
      <c r="Y114" s="102">
        <v>0.19120000000000001</v>
      </c>
      <c r="Z114" s="102"/>
      <c r="AA114" s="102">
        <v>0.19120000000000001</v>
      </c>
      <c r="AB114" s="102"/>
      <c r="AC114" s="102">
        <v>0.19120000000000001</v>
      </c>
      <c r="AD114" s="102"/>
      <c r="AE114" s="102">
        <v>0.19120000000000001</v>
      </c>
      <c r="AF114" s="102"/>
      <c r="AG114" s="102">
        <v>0.19120000000000001</v>
      </c>
      <c r="AH114" s="102"/>
      <c r="AI114" s="102">
        <v>0.19120000000000001</v>
      </c>
      <c r="AJ114" s="102"/>
      <c r="AK114" s="102">
        <v>0.19719999999999999</v>
      </c>
      <c r="AL114" s="102"/>
      <c r="AM114" s="102">
        <v>0.1762</v>
      </c>
      <c r="AN114" s="102"/>
      <c r="AO114" s="102">
        <v>0.19120000000000001</v>
      </c>
      <c r="AP114" s="102"/>
      <c r="AQ114" s="102">
        <v>0.19120000000000001</v>
      </c>
      <c r="AR114" s="102"/>
      <c r="AS114" s="102">
        <v>0.19719999999999999</v>
      </c>
    </row>
    <row r="115" spans="1:45" x14ac:dyDescent="0.35">
      <c r="A115" s="79" t="str">
        <f>Rates!A115</f>
        <v>Behavior Management Assistant, 1:3</v>
      </c>
      <c r="B115" t="s">
        <v>457</v>
      </c>
      <c r="C115" s="102">
        <v>0.19120000000000001</v>
      </c>
      <c r="E115" s="102">
        <v>0.19719999999999999</v>
      </c>
      <c r="F115" s="102"/>
      <c r="G115" s="102">
        <v>0.19719999999999999</v>
      </c>
      <c r="H115" s="102"/>
      <c r="I115" s="102">
        <v>0.1762</v>
      </c>
      <c r="J115" s="102"/>
      <c r="K115" s="102">
        <v>0.19719999999999999</v>
      </c>
      <c r="L115" s="102"/>
      <c r="M115" s="102">
        <v>0.1762</v>
      </c>
      <c r="N115" s="102"/>
      <c r="O115" s="102">
        <v>0.19719999999999999</v>
      </c>
      <c r="P115" s="102"/>
      <c r="Q115" s="102">
        <v>0.19719999999999999</v>
      </c>
      <c r="R115" s="102"/>
      <c r="S115" s="102">
        <v>0.19120000000000001</v>
      </c>
      <c r="T115" s="102"/>
      <c r="U115" s="102">
        <v>0.19120000000000001</v>
      </c>
      <c r="V115" s="102"/>
      <c r="W115" s="102">
        <v>0.19120000000000001</v>
      </c>
      <c r="X115" s="102"/>
      <c r="Y115" s="102">
        <v>0.19120000000000001</v>
      </c>
      <c r="Z115" s="102"/>
      <c r="AA115" s="102">
        <v>0.19120000000000001</v>
      </c>
      <c r="AB115" s="102"/>
      <c r="AC115" s="102">
        <v>0.19120000000000001</v>
      </c>
      <c r="AD115" s="102"/>
      <c r="AE115" s="102">
        <v>0.19120000000000001</v>
      </c>
      <c r="AF115" s="102"/>
      <c r="AG115" s="102">
        <v>0.19120000000000001</v>
      </c>
      <c r="AH115" s="102"/>
      <c r="AI115" s="102">
        <v>0.19120000000000001</v>
      </c>
      <c r="AJ115" s="102"/>
      <c r="AK115" s="102">
        <v>0.19719999999999999</v>
      </c>
      <c r="AL115" s="102"/>
      <c r="AM115" s="102">
        <v>0.1762</v>
      </c>
      <c r="AN115" s="102"/>
      <c r="AO115" s="102">
        <v>0.19120000000000001</v>
      </c>
      <c r="AP115" s="102"/>
      <c r="AQ115" s="102">
        <v>0.19120000000000001</v>
      </c>
      <c r="AR115" s="102"/>
      <c r="AS115" s="102">
        <v>0.19719999999999999</v>
      </c>
    </row>
    <row r="116" spans="1:45" x14ac:dyDescent="0.35">
      <c r="A116" s="79" t="str">
        <f>Rates!A116</f>
        <v>Behavior Technician - Paraprofessional, 1:1</v>
      </c>
      <c r="B116" t="s">
        <v>458</v>
      </c>
      <c r="C116" s="102">
        <v>0.19869999999999999</v>
      </c>
      <c r="E116" s="102">
        <v>0.2051</v>
      </c>
      <c r="F116" s="102"/>
      <c r="G116" s="102">
        <v>0.2051</v>
      </c>
      <c r="H116" s="102"/>
      <c r="I116" s="102">
        <v>0.1827</v>
      </c>
      <c r="J116" s="102"/>
      <c r="K116" s="102">
        <v>0.2051</v>
      </c>
      <c r="L116" s="102"/>
      <c r="M116" s="102">
        <v>0.1827</v>
      </c>
      <c r="N116" s="102"/>
      <c r="O116" s="102">
        <v>0.2051</v>
      </c>
      <c r="P116" s="102"/>
      <c r="Q116" s="102">
        <v>0.2051</v>
      </c>
      <c r="R116" s="102"/>
      <c r="S116" s="102">
        <v>0.19869999999999999</v>
      </c>
      <c r="T116" s="102"/>
      <c r="U116" s="102">
        <v>0.19869999999999999</v>
      </c>
      <c r="V116" s="102"/>
      <c r="W116" s="102">
        <v>0.19869999999999999</v>
      </c>
      <c r="X116" s="102"/>
      <c r="Y116" s="102">
        <v>0.19869999999999999</v>
      </c>
      <c r="Z116" s="102"/>
      <c r="AA116" s="102">
        <v>0.19869999999999999</v>
      </c>
      <c r="AB116" s="102"/>
      <c r="AC116" s="102">
        <v>0.19869999999999999</v>
      </c>
      <c r="AD116" s="102"/>
      <c r="AE116" s="102">
        <v>0.19869999999999999</v>
      </c>
      <c r="AF116" s="102"/>
      <c r="AG116" s="102">
        <v>0.19869999999999999</v>
      </c>
      <c r="AH116" s="102"/>
      <c r="AI116" s="102">
        <v>0.19869999999999999</v>
      </c>
      <c r="AJ116" s="102"/>
      <c r="AK116" s="102">
        <v>0.2051</v>
      </c>
      <c r="AL116" s="102"/>
      <c r="AM116" s="102">
        <v>0.1827</v>
      </c>
      <c r="AN116" s="102"/>
      <c r="AO116" s="102">
        <v>0.19869999999999999</v>
      </c>
      <c r="AP116" s="102"/>
      <c r="AQ116" s="102">
        <v>0.19869999999999999</v>
      </c>
      <c r="AR116" s="102"/>
      <c r="AS116" s="102">
        <v>0.2051</v>
      </c>
    </row>
    <row r="117" spans="1:45" x14ac:dyDescent="0.35">
      <c r="A117" s="79" t="str">
        <f>Rates!A117</f>
        <v>Behavior Technician - Paraprofessional, 1:2</v>
      </c>
      <c r="B117" t="s">
        <v>459</v>
      </c>
      <c r="C117" s="102">
        <v>0.19869999999999999</v>
      </c>
      <c r="E117" s="102">
        <v>0.2051</v>
      </c>
      <c r="F117" s="102"/>
      <c r="G117" s="102">
        <v>0.2051</v>
      </c>
      <c r="H117" s="102"/>
      <c r="I117" s="102">
        <v>0.1827</v>
      </c>
      <c r="J117" s="102"/>
      <c r="K117" s="102">
        <v>0.2051</v>
      </c>
      <c r="L117" s="102"/>
      <c r="M117" s="102">
        <v>0.1827</v>
      </c>
      <c r="N117" s="102"/>
      <c r="O117" s="102">
        <v>0.2051</v>
      </c>
      <c r="P117" s="102"/>
      <c r="Q117" s="102">
        <v>0.2051</v>
      </c>
      <c r="R117" s="102"/>
      <c r="S117" s="102">
        <v>0.19869999999999999</v>
      </c>
      <c r="T117" s="102"/>
      <c r="U117" s="102">
        <v>0.19869999999999999</v>
      </c>
      <c r="V117" s="102"/>
      <c r="W117" s="102">
        <v>0.19869999999999999</v>
      </c>
      <c r="X117" s="102"/>
      <c r="Y117" s="102">
        <v>0.19869999999999999</v>
      </c>
      <c r="Z117" s="102"/>
      <c r="AA117" s="102">
        <v>0.19869999999999999</v>
      </c>
      <c r="AB117" s="102"/>
      <c r="AC117" s="102">
        <v>0.19869999999999999</v>
      </c>
      <c r="AD117" s="102"/>
      <c r="AE117" s="102">
        <v>0.19869999999999999</v>
      </c>
      <c r="AF117" s="102"/>
      <c r="AG117" s="102">
        <v>0.19869999999999999</v>
      </c>
      <c r="AH117" s="102"/>
      <c r="AI117" s="102">
        <v>0.19869999999999999</v>
      </c>
      <c r="AJ117" s="102"/>
      <c r="AK117" s="102">
        <v>0.2051</v>
      </c>
      <c r="AL117" s="102"/>
      <c r="AM117" s="102">
        <v>0.1827</v>
      </c>
      <c r="AN117" s="102"/>
      <c r="AO117" s="102">
        <v>0.19869999999999999</v>
      </c>
      <c r="AP117" s="102"/>
      <c r="AQ117" s="102">
        <v>0.19869999999999999</v>
      </c>
      <c r="AR117" s="102"/>
      <c r="AS117" s="102">
        <v>0.2051</v>
      </c>
    </row>
    <row r="118" spans="1:45" x14ac:dyDescent="0.35">
      <c r="A118" s="79" t="str">
        <f>Rates!A118</f>
        <v>Behavior Technician - Paraprofessional, 1:3</v>
      </c>
      <c r="B118" t="s">
        <v>460</v>
      </c>
      <c r="C118" s="102">
        <v>0.19869999999999999</v>
      </c>
      <c r="E118" s="102">
        <v>0.2051</v>
      </c>
      <c r="F118" s="102"/>
      <c r="G118" s="102">
        <v>0.2051</v>
      </c>
      <c r="H118" s="102"/>
      <c r="I118" s="102">
        <v>0.1827</v>
      </c>
      <c r="J118" s="102"/>
      <c r="K118" s="102">
        <v>0.2051</v>
      </c>
      <c r="L118" s="102"/>
      <c r="M118" s="102">
        <v>0.1827</v>
      </c>
      <c r="N118" s="102"/>
      <c r="O118" s="102">
        <v>0.2051</v>
      </c>
      <c r="P118" s="102"/>
      <c r="Q118" s="102">
        <v>0.2051</v>
      </c>
      <c r="R118" s="102"/>
      <c r="S118" s="102">
        <v>0.19869999999999999</v>
      </c>
      <c r="T118" s="102"/>
      <c r="U118" s="102">
        <v>0.19869999999999999</v>
      </c>
      <c r="V118" s="102"/>
      <c r="W118" s="102">
        <v>0.19869999999999999</v>
      </c>
      <c r="X118" s="102"/>
      <c r="Y118" s="102">
        <v>0.19869999999999999</v>
      </c>
      <c r="Z118" s="102"/>
      <c r="AA118" s="102">
        <v>0.19869999999999999</v>
      </c>
      <c r="AB118" s="102"/>
      <c r="AC118" s="102">
        <v>0.19869999999999999</v>
      </c>
      <c r="AD118" s="102"/>
      <c r="AE118" s="102">
        <v>0.19869999999999999</v>
      </c>
      <c r="AF118" s="102"/>
      <c r="AG118" s="102">
        <v>0.19869999999999999</v>
      </c>
      <c r="AH118" s="102"/>
      <c r="AI118" s="102">
        <v>0.19869999999999999</v>
      </c>
      <c r="AJ118" s="102"/>
      <c r="AK118" s="102">
        <v>0.2051</v>
      </c>
      <c r="AL118" s="102"/>
      <c r="AM118" s="102">
        <v>0.1827</v>
      </c>
      <c r="AN118" s="102"/>
      <c r="AO118" s="102">
        <v>0.19869999999999999</v>
      </c>
      <c r="AP118" s="102"/>
      <c r="AQ118" s="102">
        <v>0.19869999999999999</v>
      </c>
      <c r="AR118" s="102"/>
      <c r="AS118" s="102">
        <v>0.2051</v>
      </c>
    </row>
    <row r="119" spans="1:45" x14ac:dyDescent="0.35">
      <c r="A119" s="79" t="str">
        <f>Rates!A119</f>
        <v>Behavior Management Consultant, 1:1</v>
      </c>
      <c r="B119" t="s">
        <v>461</v>
      </c>
      <c r="C119" s="102">
        <v>0.17399999999999999</v>
      </c>
      <c r="E119" s="102">
        <v>0.1792</v>
      </c>
      <c r="F119" s="102"/>
      <c r="G119" s="102">
        <v>0.1792</v>
      </c>
      <c r="H119" s="102"/>
      <c r="I119" s="102">
        <v>0.1613</v>
      </c>
      <c r="J119" s="102"/>
      <c r="K119" s="102">
        <v>0.1792</v>
      </c>
      <c r="L119" s="102"/>
      <c r="M119" s="102">
        <v>0.1613</v>
      </c>
      <c r="N119" s="102"/>
      <c r="O119" s="102">
        <v>0.1792</v>
      </c>
      <c r="P119" s="102"/>
      <c r="Q119" s="102">
        <v>0.1792</v>
      </c>
      <c r="R119" s="102"/>
      <c r="S119" s="102">
        <v>0.17399999999999999</v>
      </c>
      <c r="T119" s="102"/>
      <c r="U119" s="102">
        <v>0.17399999999999999</v>
      </c>
      <c r="V119" s="102"/>
      <c r="W119" s="102">
        <v>0.17399999999999999</v>
      </c>
      <c r="X119" s="102"/>
      <c r="Y119" s="102">
        <v>0.17399999999999999</v>
      </c>
      <c r="Z119" s="102"/>
      <c r="AA119" s="102">
        <v>0.17399999999999999</v>
      </c>
      <c r="AB119" s="102"/>
      <c r="AC119" s="102">
        <v>0.17399999999999999</v>
      </c>
      <c r="AD119" s="102"/>
      <c r="AE119" s="102">
        <v>0.17399999999999999</v>
      </c>
      <c r="AF119" s="102"/>
      <c r="AG119" s="102">
        <v>0.17399999999999999</v>
      </c>
      <c r="AH119" s="102"/>
      <c r="AI119" s="102">
        <v>0.17399999999999999</v>
      </c>
      <c r="AJ119" s="102"/>
      <c r="AK119" s="102">
        <v>0.1792</v>
      </c>
      <c r="AL119" s="102"/>
      <c r="AM119" s="102">
        <v>0.1613</v>
      </c>
      <c r="AN119" s="102"/>
      <c r="AO119" s="102">
        <v>0.17399999999999999</v>
      </c>
      <c r="AP119" s="102"/>
      <c r="AQ119" s="102">
        <v>0.17399999999999999</v>
      </c>
      <c r="AR119" s="102"/>
      <c r="AS119" s="102">
        <v>0.1792</v>
      </c>
    </row>
    <row r="120" spans="1:45" x14ac:dyDescent="0.35">
      <c r="A120" s="79" t="str">
        <f>Rates!A120</f>
        <v>Behavior Management Consultant, 1:2</v>
      </c>
      <c r="B120" t="s">
        <v>462</v>
      </c>
      <c r="C120" s="102">
        <v>0.17399999999999999</v>
      </c>
      <c r="E120" s="102">
        <v>0.1792</v>
      </c>
      <c r="F120" s="102"/>
      <c r="G120" s="102">
        <v>0.1792</v>
      </c>
      <c r="H120" s="102"/>
      <c r="I120" s="102">
        <v>0.1613</v>
      </c>
      <c r="J120" s="102"/>
      <c r="K120" s="102">
        <v>0.1792</v>
      </c>
      <c r="L120" s="102"/>
      <c r="M120" s="102">
        <v>0.1613</v>
      </c>
      <c r="N120" s="102"/>
      <c r="O120" s="102">
        <v>0.1792</v>
      </c>
      <c r="P120" s="102"/>
      <c r="Q120" s="102">
        <v>0.1792</v>
      </c>
      <c r="R120" s="102"/>
      <c r="S120" s="102">
        <v>0.17399999999999999</v>
      </c>
      <c r="T120" s="102"/>
      <c r="U120" s="102">
        <v>0.17399999999999999</v>
      </c>
      <c r="V120" s="102"/>
      <c r="W120" s="102">
        <v>0.17399999999999999</v>
      </c>
      <c r="X120" s="102"/>
      <c r="Y120" s="102">
        <v>0.17399999999999999</v>
      </c>
      <c r="Z120" s="102"/>
      <c r="AA120" s="102">
        <v>0.17399999999999999</v>
      </c>
      <c r="AB120" s="102"/>
      <c r="AC120" s="102">
        <v>0.17399999999999999</v>
      </c>
      <c r="AD120" s="102"/>
      <c r="AE120" s="102">
        <v>0.17399999999999999</v>
      </c>
      <c r="AF120" s="102"/>
      <c r="AG120" s="102">
        <v>0.17399999999999999</v>
      </c>
      <c r="AH120" s="102"/>
      <c r="AI120" s="102">
        <v>0.17399999999999999</v>
      </c>
      <c r="AJ120" s="102"/>
      <c r="AK120" s="102">
        <v>0.1792</v>
      </c>
      <c r="AL120" s="102"/>
      <c r="AM120" s="102">
        <v>0.1613</v>
      </c>
      <c r="AN120" s="102"/>
      <c r="AO120" s="102">
        <v>0.17399999999999999</v>
      </c>
      <c r="AP120" s="102"/>
      <c r="AQ120" s="102">
        <v>0.17399999999999999</v>
      </c>
      <c r="AR120" s="102"/>
      <c r="AS120" s="102">
        <v>0.1792</v>
      </c>
    </row>
    <row r="121" spans="1:45" x14ac:dyDescent="0.35">
      <c r="A121" s="79" t="str">
        <f>Rates!A121</f>
        <v>Behavior Management Consultant, 1:3</v>
      </c>
      <c r="B121" t="s">
        <v>463</v>
      </c>
      <c r="C121" s="102">
        <v>0.17399999999999999</v>
      </c>
      <c r="E121" s="102">
        <v>0.1792</v>
      </c>
      <c r="F121" s="102"/>
      <c r="G121" s="102">
        <v>0.1792</v>
      </c>
      <c r="H121" s="102"/>
      <c r="I121" s="102">
        <v>0.1613</v>
      </c>
      <c r="J121" s="102"/>
      <c r="K121" s="102">
        <v>0.1792</v>
      </c>
      <c r="L121" s="102"/>
      <c r="M121" s="102">
        <v>0.1613</v>
      </c>
      <c r="N121" s="102"/>
      <c r="O121" s="102">
        <v>0.1792</v>
      </c>
      <c r="P121" s="102"/>
      <c r="Q121" s="102">
        <v>0.1792</v>
      </c>
      <c r="R121" s="102"/>
      <c r="S121" s="102">
        <v>0.17399999999999999</v>
      </c>
      <c r="T121" s="102"/>
      <c r="U121" s="102">
        <v>0.17399999999999999</v>
      </c>
      <c r="V121" s="102"/>
      <c r="W121" s="102">
        <v>0.17399999999999999</v>
      </c>
      <c r="X121" s="102"/>
      <c r="Y121" s="102">
        <v>0.17399999999999999</v>
      </c>
      <c r="Z121" s="102"/>
      <c r="AA121" s="102">
        <v>0.17399999999999999</v>
      </c>
      <c r="AB121" s="102"/>
      <c r="AC121" s="102">
        <v>0.17399999999999999</v>
      </c>
      <c r="AD121" s="102"/>
      <c r="AE121" s="102">
        <v>0.17399999999999999</v>
      </c>
      <c r="AF121" s="102"/>
      <c r="AG121" s="102">
        <v>0.17399999999999999</v>
      </c>
      <c r="AH121" s="102"/>
      <c r="AI121" s="102">
        <v>0.17399999999999999</v>
      </c>
      <c r="AJ121" s="102"/>
      <c r="AK121" s="102">
        <v>0.1792</v>
      </c>
      <c r="AL121" s="102"/>
      <c r="AM121" s="102">
        <v>0.1613</v>
      </c>
      <c r="AN121" s="102"/>
      <c r="AO121" s="102">
        <v>0.17399999999999999</v>
      </c>
      <c r="AP121" s="102"/>
      <c r="AQ121" s="102">
        <v>0.17399999999999999</v>
      </c>
      <c r="AR121" s="102"/>
      <c r="AS121" s="102">
        <v>0.1792</v>
      </c>
    </row>
    <row r="122" spans="1:45" x14ac:dyDescent="0.35">
      <c r="A122" s="79" t="str">
        <f>Rates!A122</f>
        <v>Specialized Therapeutic Services, Professional, Home and Community-Based, 1:1</v>
      </c>
      <c r="B122" t="s">
        <v>464</v>
      </c>
      <c r="C122" s="102">
        <v>0.13070000000000001</v>
      </c>
      <c r="E122" s="102">
        <v>0.1336</v>
      </c>
      <c r="F122" s="102"/>
      <c r="G122" s="102">
        <v>0.1336</v>
      </c>
      <c r="H122" s="102"/>
      <c r="I122" s="102">
        <v>0.1212</v>
      </c>
      <c r="J122" s="102"/>
      <c r="K122" s="102">
        <v>0.1336</v>
      </c>
      <c r="L122" s="102"/>
      <c r="M122" s="102">
        <v>0.1212</v>
      </c>
      <c r="N122" s="102"/>
      <c r="O122" s="102">
        <v>0.1336</v>
      </c>
      <c r="P122" s="102"/>
      <c r="Q122" s="102">
        <v>0.1336</v>
      </c>
      <c r="R122" s="102"/>
      <c r="S122" s="102">
        <v>0.13070000000000001</v>
      </c>
      <c r="T122" s="102"/>
      <c r="U122" s="102">
        <v>0.13070000000000001</v>
      </c>
      <c r="V122" s="102"/>
      <c r="W122" s="102">
        <v>0.13070000000000001</v>
      </c>
      <c r="X122" s="102"/>
      <c r="Y122" s="102">
        <v>0.13070000000000001</v>
      </c>
      <c r="Z122" s="102"/>
      <c r="AA122" s="102">
        <v>0.13070000000000001</v>
      </c>
      <c r="AB122" s="102"/>
      <c r="AC122" s="102">
        <v>0.13070000000000001</v>
      </c>
      <c r="AD122" s="102"/>
      <c r="AE122" s="102">
        <v>0.13070000000000001</v>
      </c>
      <c r="AF122" s="102"/>
      <c r="AG122" s="102">
        <v>0.13070000000000001</v>
      </c>
      <c r="AH122" s="102"/>
      <c r="AI122" s="102">
        <v>0.13070000000000001</v>
      </c>
      <c r="AJ122" s="102"/>
      <c r="AK122" s="102">
        <v>0.1336</v>
      </c>
      <c r="AL122" s="102"/>
      <c r="AM122" s="102">
        <v>0.1212</v>
      </c>
      <c r="AN122" s="102"/>
      <c r="AO122" s="102">
        <v>0.13070000000000001</v>
      </c>
      <c r="AP122" s="102"/>
      <c r="AQ122" s="102">
        <v>0.13070000000000001</v>
      </c>
      <c r="AR122" s="102"/>
      <c r="AS122" s="102">
        <v>0.1336</v>
      </c>
    </row>
    <row r="123" spans="1:45" x14ac:dyDescent="0.35">
      <c r="A123" s="79" t="str">
        <f>Rates!A123</f>
        <v>Specialized Therapeutic Services, Professional, Home and Community-Based, 1:2</v>
      </c>
      <c r="B123" t="s">
        <v>465</v>
      </c>
      <c r="C123" s="102">
        <v>0.13070000000000001</v>
      </c>
      <c r="E123" s="102">
        <v>0.1336</v>
      </c>
      <c r="F123" s="102"/>
      <c r="G123" s="102">
        <v>0.1336</v>
      </c>
      <c r="H123" s="102"/>
      <c r="I123" s="102">
        <v>0.1212</v>
      </c>
      <c r="J123" s="102"/>
      <c r="K123" s="102">
        <v>0.1336</v>
      </c>
      <c r="L123" s="102"/>
      <c r="M123" s="102">
        <v>0.1212</v>
      </c>
      <c r="N123" s="102"/>
      <c r="O123" s="102">
        <v>0.1336</v>
      </c>
      <c r="P123" s="102"/>
      <c r="Q123" s="102">
        <v>0.1336</v>
      </c>
      <c r="R123" s="102"/>
      <c r="S123" s="102">
        <v>0.13070000000000001</v>
      </c>
      <c r="T123" s="102"/>
      <c r="U123" s="102">
        <v>0.13070000000000001</v>
      </c>
      <c r="V123" s="102"/>
      <c r="W123" s="102">
        <v>0.13070000000000001</v>
      </c>
      <c r="X123" s="102"/>
      <c r="Y123" s="102">
        <v>0.13070000000000001</v>
      </c>
      <c r="Z123" s="102"/>
      <c r="AA123" s="102">
        <v>0.13070000000000001</v>
      </c>
      <c r="AB123" s="102"/>
      <c r="AC123" s="102">
        <v>0.13070000000000001</v>
      </c>
      <c r="AD123" s="102"/>
      <c r="AE123" s="102">
        <v>0.13070000000000001</v>
      </c>
      <c r="AF123" s="102"/>
      <c r="AG123" s="102">
        <v>0.13070000000000001</v>
      </c>
      <c r="AH123" s="102"/>
      <c r="AI123" s="102">
        <v>0.13070000000000001</v>
      </c>
      <c r="AJ123" s="102"/>
      <c r="AK123" s="102">
        <v>0.1336</v>
      </c>
      <c r="AL123" s="102"/>
      <c r="AM123" s="102">
        <v>0.1212</v>
      </c>
      <c r="AN123" s="102"/>
      <c r="AO123" s="102">
        <v>0.13070000000000001</v>
      </c>
      <c r="AP123" s="102"/>
      <c r="AQ123" s="102">
        <v>0.13070000000000001</v>
      </c>
      <c r="AR123" s="102"/>
      <c r="AS123" s="102">
        <v>0.1336</v>
      </c>
    </row>
    <row r="124" spans="1:45" x14ac:dyDescent="0.35">
      <c r="A124" s="79" t="str">
        <f>Rates!A124</f>
        <v>Specialized Therapeutic Services, Professional, Home and Community-Based, 1:3</v>
      </c>
      <c r="B124" t="s">
        <v>466</v>
      </c>
      <c r="C124" s="102">
        <v>0.13070000000000001</v>
      </c>
      <c r="E124" s="102">
        <v>0.1336</v>
      </c>
      <c r="F124" s="102"/>
      <c r="G124" s="102">
        <v>0.1336</v>
      </c>
      <c r="H124" s="102"/>
      <c r="I124" s="102">
        <v>0.1212</v>
      </c>
      <c r="J124" s="102"/>
      <c r="K124" s="102">
        <v>0.1336</v>
      </c>
      <c r="L124" s="102"/>
      <c r="M124" s="102">
        <v>0.1212</v>
      </c>
      <c r="N124" s="102"/>
      <c r="O124" s="102">
        <v>0.1336</v>
      </c>
      <c r="P124" s="102"/>
      <c r="Q124" s="102">
        <v>0.1336</v>
      </c>
      <c r="R124" s="102"/>
      <c r="S124" s="102">
        <v>0.13070000000000001</v>
      </c>
      <c r="T124" s="102"/>
      <c r="U124" s="102">
        <v>0.13070000000000001</v>
      </c>
      <c r="V124" s="102"/>
      <c r="W124" s="102">
        <v>0.13070000000000001</v>
      </c>
      <c r="X124" s="102"/>
      <c r="Y124" s="102">
        <v>0.13070000000000001</v>
      </c>
      <c r="Z124" s="102"/>
      <c r="AA124" s="102">
        <v>0.13070000000000001</v>
      </c>
      <c r="AB124" s="102"/>
      <c r="AC124" s="102">
        <v>0.13070000000000001</v>
      </c>
      <c r="AD124" s="102"/>
      <c r="AE124" s="102">
        <v>0.13070000000000001</v>
      </c>
      <c r="AF124" s="102"/>
      <c r="AG124" s="102">
        <v>0.13070000000000001</v>
      </c>
      <c r="AH124" s="102"/>
      <c r="AI124" s="102">
        <v>0.13070000000000001</v>
      </c>
      <c r="AJ124" s="102"/>
      <c r="AK124" s="102">
        <v>0.1336</v>
      </c>
      <c r="AL124" s="102"/>
      <c r="AM124" s="102">
        <v>0.1212</v>
      </c>
      <c r="AN124" s="102"/>
      <c r="AO124" s="102">
        <v>0.13070000000000001</v>
      </c>
      <c r="AP124" s="102"/>
      <c r="AQ124" s="102">
        <v>0.13070000000000001</v>
      </c>
      <c r="AR124" s="102"/>
      <c r="AS124" s="102">
        <v>0.1336</v>
      </c>
    </row>
    <row r="125" spans="1:45" x14ac:dyDescent="0.35">
      <c r="A125" s="79" t="str">
        <f>Rates!A125</f>
        <v>Specialized Therapeutic Services, Assistant, Home and Community-Based, 1:1</v>
      </c>
      <c r="B125" t="s">
        <v>467</v>
      </c>
      <c r="C125" s="102">
        <v>0.1411</v>
      </c>
      <c r="E125" s="102">
        <v>0.14449999999999999</v>
      </c>
      <c r="F125" s="102"/>
      <c r="G125" s="102">
        <v>0.14449999999999999</v>
      </c>
      <c r="H125" s="102"/>
      <c r="I125" s="102">
        <v>0.13270000000000001</v>
      </c>
      <c r="J125" s="102"/>
      <c r="K125" s="102">
        <v>0.14449999999999999</v>
      </c>
      <c r="L125" s="102"/>
      <c r="M125" s="102">
        <v>0.13270000000000001</v>
      </c>
      <c r="N125" s="102"/>
      <c r="O125" s="102">
        <v>0.14449999999999999</v>
      </c>
      <c r="P125" s="102"/>
      <c r="Q125" s="102">
        <v>0.14449999999999999</v>
      </c>
      <c r="R125" s="102"/>
      <c r="S125" s="102">
        <v>0.1411</v>
      </c>
      <c r="T125" s="102"/>
      <c r="U125" s="102">
        <v>0.1411</v>
      </c>
      <c r="V125" s="102"/>
      <c r="W125" s="102">
        <v>0.1411</v>
      </c>
      <c r="X125" s="102"/>
      <c r="Y125" s="102">
        <v>0.1411</v>
      </c>
      <c r="Z125" s="102"/>
      <c r="AA125" s="102">
        <v>0.1411</v>
      </c>
      <c r="AB125" s="102"/>
      <c r="AC125" s="102">
        <v>0.1411</v>
      </c>
      <c r="AD125" s="102"/>
      <c r="AE125" s="102">
        <v>0.1411</v>
      </c>
      <c r="AF125" s="102"/>
      <c r="AG125" s="102">
        <v>0.1411</v>
      </c>
      <c r="AH125" s="102"/>
      <c r="AI125" s="102">
        <v>0.1411</v>
      </c>
      <c r="AJ125" s="102"/>
      <c r="AK125" s="102">
        <v>0.14449999999999999</v>
      </c>
      <c r="AL125" s="102"/>
      <c r="AM125" s="102">
        <v>0.13270000000000001</v>
      </c>
      <c r="AN125" s="102"/>
      <c r="AO125" s="102">
        <v>0.1411</v>
      </c>
      <c r="AP125" s="102"/>
      <c r="AQ125" s="102">
        <v>0.1411</v>
      </c>
      <c r="AR125" s="102"/>
      <c r="AS125" s="102">
        <v>0.14449999999999999</v>
      </c>
    </row>
    <row r="126" spans="1:45" x14ac:dyDescent="0.35">
      <c r="A126" s="79" t="str">
        <f>Rates!A126</f>
        <v>Specialized Therapeutic Services, Assistant, Home and Community-Based, 1:2</v>
      </c>
      <c r="B126" t="s">
        <v>468</v>
      </c>
      <c r="C126" s="102">
        <v>0.1411</v>
      </c>
      <c r="E126" s="102">
        <v>0.14449999999999999</v>
      </c>
      <c r="F126" s="102"/>
      <c r="G126" s="102">
        <v>0.14449999999999999</v>
      </c>
      <c r="H126" s="102"/>
      <c r="I126" s="102">
        <v>0.13270000000000001</v>
      </c>
      <c r="J126" s="102"/>
      <c r="K126" s="102">
        <v>0.14449999999999999</v>
      </c>
      <c r="L126" s="102"/>
      <c r="M126" s="102">
        <v>0.13270000000000001</v>
      </c>
      <c r="N126" s="102"/>
      <c r="O126" s="102">
        <v>0.14449999999999999</v>
      </c>
      <c r="P126" s="102"/>
      <c r="Q126" s="102">
        <v>0.14449999999999999</v>
      </c>
      <c r="R126" s="102"/>
      <c r="S126" s="102">
        <v>0.1411</v>
      </c>
      <c r="T126" s="102"/>
      <c r="U126" s="102">
        <v>0.1411</v>
      </c>
      <c r="V126" s="102"/>
      <c r="W126" s="102">
        <v>0.1411</v>
      </c>
      <c r="X126" s="102"/>
      <c r="Y126" s="102">
        <v>0.1411</v>
      </c>
      <c r="Z126" s="102"/>
      <c r="AA126" s="102">
        <v>0.1411</v>
      </c>
      <c r="AB126" s="102"/>
      <c r="AC126" s="102">
        <v>0.1411</v>
      </c>
      <c r="AD126" s="102"/>
      <c r="AE126" s="102">
        <v>0.1411</v>
      </c>
      <c r="AF126" s="102"/>
      <c r="AG126" s="102">
        <v>0.1411</v>
      </c>
      <c r="AH126" s="102"/>
      <c r="AI126" s="102">
        <v>0.1411</v>
      </c>
      <c r="AJ126" s="102"/>
      <c r="AK126" s="102">
        <v>0.14449999999999999</v>
      </c>
      <c r="AL126" s="102"/>
      <c r="AM126" s="102">
        <v>0.13270000000000001</v>
      </c>
      <c r="AN126" s="102"/>
      <c r="AO126" s="102">
        <v>0.1411</v>
      </c>
      <c r="AP126" s="102"/>
      <c r="AQ126" s="102">
        <v>0.1411</v>
      </c>
      <c r="AR126" s="102"/>
      <c r="AS126" s="102">
        <v>0.14449999999999999</v>
      </c>
    </row>
    <row r="127" spans="1:45" x14ac:dyDescent="0.35">
      <c r="A127" s="79" t="str">
        <f>Rates!A127</f>
        <v>Specialized Therapeutic Services, Assistant, Home and Community-Based, 1:3</v>
      </c>
      <c r="B127" t="s">
        <v>469</v>
      </c>
      <c r="C127" s="102">
        <v>0.1411</v>
      </c>
      <c r="E127" s="102">
        <v>0.14449999999999999</v>
      </c>
      <c r="F127" s="102"/>
      <c r="G127" s="102">
        <v>0.14449999999999999</v>
      </c>
      <c r="H127" s="102"/>
      <c r="I127" s="102">
        <v>0.13270000000000001</v>
      </c>
      <c r="J127" s="102"/>
      <c r="K127" s="102">
        <v>0.14449999999999999</v>
      </c>
      <c r="L127" s="102"/>
      <c r="M127" s="102">
        <v>0.13270000000000001</v>
      </c>
      <c r="N127" s="102"/>
      <c r="O127" s="102">
        <v>0.14449999999999999</v>
      </c>
      <c r="P127" s="102"/>
      <c r="Q127" s="102">
        <v>0.14449999999999999</v>
      </c>
      <c r="R127" s="102"/>
      <c r="S127" s="102">
        <v>0.1411</v>
      </c>
      <c r="T127" s="102"/>
      <c r="U127" s="102">
        <v>0.1411</v>
      </c>
      <c r="V127" s="102"/>
      <c r="W127" s="102">
        <v>0.1411</v>
      </c>
      <c r="X127" s="102"/>
      <c r="Y127" s="102">
        <v>0.1411</v>
      </c>
      <c r="Z127" s="102"/>
      <c r="AA127" s="102">
        <v>0.1411</v>
      </c>
      <c r="AB127" s="102"/>
      <c r="AC127" s="102">
        <v>0.1411</v>
      </c>
      <c r="AD127" s="102"/>
      <c r="AE127" s="102">
        <v>0.1411</v>
      </c>
      <c r="AF127" s="102"/>
      <c r="AG127" s="102">
        <v>0.1411</v>
      </c>
      <c r="AH127" s="102"/>
      <c r="AI127" s="102">
        <v>0.1411</v>
      </c>
      <c r="AJ127" s="102"/>
      <c r="AK127" s="102">
        <v>0.14449999999999999</v>
      </c>
      <c r="AL127" s="102"/>
      <c r="AM127" s="102">
        <v>0.13270000000000001</v>
      </c>
      <c r="AN127" s="102"/>
      <c r="AO127" s="102">
        <v>0.1411</v>
      </c>
      <c r="AP127" s="102"/>
      <c r="AQ127" s="102">
        <v>0.1411</v>
      </c>
      <c r="AR127" s="102"/>
      <c r="AS127" s="102">
        <v>0.14449999999999999</v>
      </c>
    </row>
    <row r="128" spans="1:45" x14ac:dyDescent="0.35">
      <c r="A128" s="79" t="str">
        <f>Rates!A128</f>
        <v>Specialized Therapeutic Services, Professional, Center/Facility-Based, 1:1</v>
      </c>
      <c r="B128" t="s">
        <v>470</v>
      </c>
      <c r="C128" s="102">
        <v>0.13070000000000001</v>
      </c>
      <c r="E128" s="102">
        <v>0.1336</v>
      </c>
      <c r="F128" s="102"/>
      <c r="G128" s="102">
        <v>0.1336</v>
      </c>
      <c r="H128" s="102"/>
      <c r="I128" s="102">
        <v>0.1212</v>
      </c>
      <c r="J128" s="102"/>
      <c r="K128" s="102">
        <v>0.1336</v>
      </c>
      <c r="L128" s="102"/>
      <c r="M128" s="102">
        <v>0.1212</v>
      </c>
      <c r="N128" s="102"/>
      <c r="O128" s="102">
        <v>0.1336</v>
      </c>
      <c r="P128" s="102"/>
      <c r="Q128" s="102">
        <v>0.1336</v>
      </c>
      <c r="R128" s="102"/>
      <c r="S128" s="102">
        <v>0.13070000000000001</v>
      </c>
      <c r="T128" s="102"/>
      <c r="U128" s="102">
        <v>0.13070000000000001</v>
      </c>
      <c r="V128" s="102"/>
      <c r="W128" s="102">
        <v>0.13070000000000001</v>
      </c>
      <c r="X128" s="102"/>
      <c r="Y128" s="102">
        <v>0.13070000000000001</v>
      </c>
      <c r="Z128" s="102"/>
      <c r="AA128" s="102">
        <v>0.13070000000000001</v>
      </c>
      <c r="AB128" s="102"/>
      <c r="AC128" s="102">
        <v>0.13070000000000001</v>
      </c>
      <c r="AD128" s="102"/>
      <c r="AE128" s="102">
        <v>0.13070000000000001</v>
      </c>
      <c r="AF128" s="102"/>
      <c r="AG128" s="102">
        <v>0.13070000000000001</v>
      </c>
      <c r="AH128" s="102"/>
      <c r="AI128" s="102">
        <v>0.13070000000000001</v>
      </c>
      <c r="AJ128" s="102"/>
      <c r="AK128" s="102">
        <v>0.1336</v>
      </c>
      <c r="AL128" s="102"/>
      <c r="AM128" s="102">
        <v>0.1212</v>
      </c>
      <c r="AN128" s="102"/>
      <c r="AO128" s="102">
        <v>0.13070000000000001</v>
      </c>
      <c r="AP128" s="102"/>
      <c r="AQ128" s="102">
        <v>0.13070000000000001</v>
      </c>
      <c r="AR128" s="102"/>
      <c r="AS128" s="102">
        <v>0.1336</v>
      </c>
    </row>
    <row r="129" spans="1:45" x14ac:dyDescent="0.35">
      <c r="A129" s="79" t="str">
        <f>Rates!A129</f>
        <v>Specialized Therapeutic Services, Professional, Center/Facility-Based, 1:2</v>
      </c>
      <c r="B129" t="s">
        <v>471</v>
      </c>
      <c r="C129" s="102">
        <v>0.13070000000000001</v>
      </c>
      <c r="E129" s="102">
        <v>0.1336</v>
      </c>
      <c r="F129" s="102"/>
      <c r="G129" s="102">
        <v>0.1336</v>
      </c>
      <c r="H129" s="102"/>
      <c r="I129" s="102">
        <v>0.1212</v>
      </c>
      <c r="J129" s="102"/>
      <c r="K129" s="102">
        <v>0.1336</v>
      </c>
      <c r="L129" s="102"/>
      <c r="M129" s="102">
        <v>0.1212</v>
      </c>
      <c r="N129" s="102"/>
      <c r="O129" s="102">
        <v>0.1336</v>
      </c>
      <c r="P129" s="102"/>
      <c r="Q129" s="102">
        <v>0.1336</v>
      </c>
      <c r="R129" s="102"/>
      <c r="S129" s="102">
        <v>0.13070000000000001</v>
      </c>
      <c r="T129" s="102"/>
      <c r="U129" s="102">
        <v>0.13070000000000001</v>
      </c>
      <c r="V129" s="102"/>
      <c r="W129" s="102">
        <v>0.13070000000000001</v>
      </c>
      <c r="X129" s="102"/>
      <c r="Y129" s="102">
        <v>0.13070000000000001</v>
      </c>
      <c r="Z129" s="102"/>
      <c r="AA129" s="102">
        <v>0.13070000000000001</v>
      </c>
      <c r="AB129" s="102"/>
      <c r="AC129" s="102">
        <v>0.13070000000000001</v>
      </c>
      <c r="AD129" s="102"/>
      <c r="AE129" s="102">
        <v>0.13070000000000001</v>
      </c>
      <c r="AF129" s="102"/>
      <c r="AG129" s="102">
        <v>0.13070000000000001</v>
      </c>
      <c r="AH129" s="102"/>
      <c r="AI129" s="102">
        <v>0.13070000000000001</v>
      </c>
      <c r="AJ129" s="102"/>
      <c r="AK129" s="102">
        <v>0.1336</v>
      </c>
      <c r="AL129" s="102"/>
      <c r="AM129" s="102">
        <v>0.1212</v>
      </c>
      <c r="AN129" s="102"/>
      <c r="AO129" s="102">
        <v>0.13070000000000001</v>
      </c>
      <c r="AP129" s="102"/>
      <c r="AQ129" s="102">
        <v>0.13070000000000001</v>
      </c>
      <c r="AR129" s="102"/>
      <c r="AS129" s="102">
        <v>0.1336</v>
      </c>
    </row>
    <row r="130" spans="1:45" x14ac:dyDescent="0.35">
      <c r="A130" s="79" t="str">
        <f>Rates!A130</f>
        <v>Specialized Therapeutic Services, Professional, Center/Facility-Based, 1:3</v>
      </c>
      <c r="B130" t="s">
        <v>472</v>
      </c>
      <c r="C130" s="102">
        <v>0.13070000000000001</v>
      </c>
      <c r="E130" s="102">
        <v>0.1336</v>
      </c>
      <c r="F130" s="102"/>
      <c r="G130" s="102">
        <v>0.1336</v>
      </c>
      <c r="H130" s="102"/>
      <c r="I130" s="102">
        <v>0.1212</v>
      </c>
      <c r="J130" s="102"/>
      <c r="K130" s="102">
        <v>0.1336</v>
      </c>
      <c r="L130" s="102"/>
      <c r="M130" s="102">
        <v>0.1212</v>
      </c>
      <c r="N130" s="102"/>
      <c r="O130" s="102">
        <v>0.1336</v>
      </c>
      <c r="P130" s="102"/>
      <c r="Q130" s="102">
        <v>0.1336</v>
      </c>
      <c r="R130" s="102"/>
      <c r="S130" s="102">
        <v>0.13070000000000001</v>
      </c>
      <c r="T130" s="102"/>
      <c r="U130" s="102">
        <v>0.13070000000000001</v>
      </c>
      <c r="V130" s="102"/>
      <c r="W130" s="102">
        <v>0.13070000000000001</v>
      </c>
      <c r="X130" s="102"/>
      <c r="Y130" s="102">
        <v>0.13070000000000001</v>
      </c>
      <c r="Z130" s="102"/>
      <c r="AA130" s="102">
        <v>0.13070000000000001</v>
      </c>
      <c r="AB130" s="102"/>
      <c r="AC130" s="102">
        <v>0.13070000000000001</v>
      </c>
      <c r="AD130" s="102"/>
      <c r="AE130" s="102">
        <v>0.13070000000000001</v>
      </c>
      <c r="AF130" s="102"/>
      <c r="AG130" s="102">
        <v>0.13070000000000001</v>
      </c>
      <c r="AH130" s="102"/>
      <c r="AI130" s="102">
        <v>0.13070000000000001</v>
      </c>
      <c r="AJ130" s="102"/>
      <c r="AK130" s="102">
        <v>0.1336</v>
      </c>
      <c r="AL130" s="102"/>
      <c r="AM130" s="102">
        <v>0.1212</v>
      </c>
      <c r="AN130" s="102"/>
      <c r="AO130" s="102">
        <v>0.13070000000000001</v>
      </c>
      <c r="AP130" s="102"/>
      <c r="AQ130" s="102">
        <v>0.13070000000000001</v>
      </c>
      <c r="AR130" s="102"/>
      <c r="AS130" s="102">
        <v>0.1336</v>
      </c>
    </row>
    <row r="131" spans="1:45" x14ac:dyDescent="0.35">
      <c r="A131" s="79" t="str">
        <f>Rates!A131</f>
        <v>Specialized Therapeutic Services, Assistant, Center/Facility-Based, 1:1</v>
      </c>
      <c r="B131" t="s">
        <v>473</v>
      </c>
      <c r="C131" s="102">
        <v>0.1411</v>
      </c>
      <c r="E131" s="102">
        <v>0.14449999999999999</v>
      </c>
      <c r="F131" s="102"/>
      <c r="G131" s="102">
        <v>0.14449999999999999</v>
      </c>
      <c r="H131" s="102"/>
      <c r="I131" s="102">
        <v>0.13270000000000001</v>
      </c>
      <c r="J131" s="102"/>
      <c r="K131" s="102">
        <v>0.14449999999999999</v>
      </c>
      <c r="L131" s="102"/>
      <c r="M131" s="102">
        <v>0.13270000000000001</v>
      </c>
      <c r="N131" s="102"/>
      <c r="O131" s="102">
        <v>0.14449999999999999</v>
      </c>
      <c r="P131" s="102"/>
      <c r="Q131" s="102">
        <v>0.14449999999999999</v>
      </c>
      <c r="R131" s="102"/>
      <c r="S131" s="102">
        <v>0.1411</v>
      </c>
      <c r="T131" s="102"/>
      <c r="U131" s="102">
        <v>0.1411</v>
      </c>
      <c r="V131" s="102"/>
      <c r="W131" s="102">
        <v>0.1411</v>
      </c>
      <c r="X131" s="102"/>
      <c r="Y131" s="102">
        <v>0.1411</v>
      </c>
      <c r="Z131" s="102"/>
      <c r="AA131" s="102">
        <v>0.1411</v>
      </c>
      <c r="AB131" s="102"/>
      <c r="AC131" s="102">
        <v>0.1411</v>
      </c>
      <c r="AD131" s="102"/>
      <c r="AE131" s="102">
        <v>0.1411</v>
      </c>
      <c r="AF131" s="102"/>
      <c r="AG131" s="102">
        <v>0.1411</v>
      </c>
      <c r="AH131" s="102"/>
      <c r="AI131" s="102">
        <v>0.1411</v>
      </c>
      <c r="AJ131" s="102"/>
      <c r="AK131" s="102">
        <v>0.14449999999999999</v>
      </c>
      <c r="AL131" s="102"/>
      <c r="AM131" s="102">
        <v>0.13270000000000001</v>
      </c>
      <c r="AN131" s="102"/>
      <c r="AO131" s="102">
        <v>0.1411</v>
      </c>
      <c r="AP131" s="102"/>
      <c r="AQ131" s="102">
        <v>0.1411</v>
      </c>
      <c r="AR131" s="102"/>
      <c r="AS131" s="102">
        <v>0.14449999999999999</v>
      </c>
    </row>
    <row r="132" spans="1:45" x14ac:dyDescent="0.35">
      <c r="A132" s="79" t="str">
        <f>Rates!A132</f>
        <v>Specialized Therapeutic Services, Assistant, Center/Facility-Based, 1:2</v>
      </c>
      <c r="B132" t="s">
        <v>474</v>
      </c>
      <c r="C132" s="102">
        <v>0.1411</v>
      </c>
      <c r="E132" s="102">
        <v>0.14449999999999999</v>
      </c>
      <c r="F132" s="102"/>
      <c r="G132" s="102">
        <v>0.14449999999999999</v>
      </c>
      <c r="H132" s="102"/>
      <c r="I132" s="102">
        <v>0.13270000000000001</v>
      </c>
      <c r="J132" s="102"/>
      <c r="K132" s="102">
        <v>0.14449999999999999</v>
      </c>
      <c r="L132" s="102"/>
      <c r="M132" s="102">
        <v>0.13270000000000001</v>
      </c>
      <c r="N132" s="102"/>
      <c r="O132" s="102">
        <v>0.14449999999999999</v>
      </c>
      <c r="P132" s="102"/>
      <c r="Q132" s="102">
        <v>0.14449999999999999</v>
      </c>
      <c r="R132" s="102"/>
      <c r="S132" s="102">
        <v>0.1411</v>
      </c>
      <c r="T132" s="102"/>
      <c r="U132" s="102">
        <v>0.1411</v>
      </c>
      <c r="V132" s="102"/>
      <c r="W132" s="102">
        <v>0.1411</v>
      </c>
      <c r="X132" s="102"/>
      <c r="Y132" s="102">
        <v>0.1411</v>
      </c>
      <c r="Z132" s="102"/>
      <c r="AA132" s="102">
        <v>0.1411</v>
      </c>
      <c r="AB132" s="102"/>
      <c r="AC132" s="102">
        <v>0.1411</v>
      </c>
      <c r="AD132" s="102"/>
      <c r="AE132" s="102">
        <v>0.1411</v>
      </c>
      <c r="AF132" s="102"/>
      <c r="AG132" s="102">
        <v>0.1411</v>
      </c>
      <c r="AH132" s="102"/>
      <c r="AI132" s="102">
        <v>0.1411</v>
      </c>
      <c r="AJ132" s="102"/>
      <c r="AK132" s="102">
        <v>0.14449999999999999</v>
      </c>
      <c r="AL132" s="102"/>
      <c r="AM132" s="102">
        <v>0.13270000000000001</v>
      </c>
      <c r="AN132" s="102"/>
      <c r="AO132" s="102">
        <v>0.1411</v>
      </c>
      <c r="AP132" s="102"/>
      <c r="AQ132" s="102">
        <v>0.1411</v>
      </c>
      <c r="AR132" s="102"/>
      <c r="AS132" s="102">
        <v>0.14449999999999999</v>
      </c>
    </row>
    <row r="133" spans="1:45" x14ac:dyDescent="0.35">
      <c r="A133" s="79" t="str">
        <f>Rates!A133</f>
        <v>Specialized Therapeutic Services, Assistant, Center/Facility-Based, 1:3</v>
      </c>
      <c r="B133" t="s">
        <v>475</v>
      </c>
      <c r="C133" s="102">
        <v>0.1411</v>
      </c>
      <c r="E133" s="102">
        <v>0.14449999999999999</v>
      </c>
      <c r="F133" s="102"/>
      <c r="G133" s="102">
        <v>0.14449999999999999</v>
      </c>
      <c r="H133" s="102"/>
      <c r="I133" s="102">
        <v>0.13270000000000001</v>
      </c>
      <c r="J133" s="102"/>
      <c r="K133" s="102">
        <v>0.14449999999999999</v>
      </c>
      <c r="L133" s="102"/>
      <c r="M133" s="102">
        <v>0.13270000000000001</v>
      </c>
      <c r="N133" s="102"/>
      <c r="O133" s="102">
        <v>0.14449999999999999</v>
      </c>
      <c r="P133" s="102"/>
      <c r="Q133" s="102">
        <v>0.14449999999999999</v>
      </c>
      <c r="R133" s="102"/>
      <c r="S133" s="102">
        <v>0.1411</v>
      </c>
      <c r="T133" s="102"/>
      <c r="U133" s="102">
        <v>0.1411</v>
      </c>
      <c r="V133" s="102"/>
      <c r="W133" s="102">
        <v>0.1411</v>
      </c>
      <c r="X133" s="102"/>
      <c r="Y133" s="102">
        <v>0.1411</v>
      </c>
      <c r="Z133" s="102"/>
      <c r="AA133" s="102">
        <v>0.1411</v>
      </c>
      <c r="AB133" s="102"/>
      <c r="AC133" s="102">
        <v>0.1411</v>
      </c>
      <c r="AD133" s="102"/>
      <c r="AE133" s="102">
        <v>0.1411</v>
      </c>
      <c r="AF133" s="102"/>
      <c r="AG133" s="102">
        <v>0.1411</v>
      </c>
      <c r="AH133" s="102"/>
      <c r="AI133" s="102">
        <v>0.1411</v>
      </c>
      <c r="AJ133" s="102"/>
      <c r="AK133" s="102">
        <v>0.14449999999999999</v>
      </c>
      <c r="AL133" s="102"/>
      <c r="AM133" s="102">
        <v>0.13270000000000001</v>
      </c>
      <c r="AN133" s="102"/>
      <c r="AO133" s="102">
        <v>0.1411</v>
      </c>
      <c r="AP133" s="102"/>
      <c r="AQ133" s="102">
        <v>0.1411</v>
      </c>
      <c r="AR133" s="102"/>
      <c r="AS133" s="102">
        <v>0.14449999999999999</v>
      </c>
    </row>
    <row r="134" spans="1:45" x14ac:dyDescent="0.35">
      <c r="A134" s="79" t="str">
        <f>Rates!A134</f>
        <v>Infant Development Program, Early Intervention Specialist, Home and Community-Based, 1:1</v>
      </c>
      <c r="B134" t="s">
        <v>476</v>
      </c>
      <c r="C134" s="102">
        <v>0.16450000000000001</v>
      </c>
      <c r="E134" s="102">
        <v>0.1691</v>
      </c>
      <c r="F134" s="102"/>
      <c r="G134" s="102">
        <v>0.1691</v>
      </c>
      <c r="H134" s="102"/>
      <c r="I134" s="102">
        <v>0.153</v>
      </c>
      <c r="J134" s="102"/>
      <c r="K134" s="102">
        <v>0.1691</v>
      </c>
      <c r="L134" s="102"/>
      <c r="M134" s="102">
        <v>0.153</v>
      </c>
      <c r="N134" s="102"/>
      <c r="O134" s="102">
        <v>0.1691</v>
      </c>
      <c r="P134" s="102"/>
      <c r="Q134" s="102">
        <v>0.1691</v>
      </c>
      <c r="R134" s="102"/>
      <c r="S134" s="102">
        <v>0.16450000000000001</v>
      </c>
      <c r="T134" s="102"/>
      <c r="U134" s="102">
        <v>0.16450000000000001</v>
      </c>
      <c r="V134" s="102"/>
      <c r="W134" s="102">
        <v>0.16450000000000001</v>
      </c>
      <c r="X134" s="102"/>
      <c r="Y134" s="102">
        <v>0.16450000000000001</v>
      </c>
      <c r="Z134" s="102"/>
      <c r="AA134" s="102">
        <v>0.16450000000000001</v>
      </c>
      <c r="AB134" s="102"/>
      <c r="AC134" s="102">
        <v>0.16450000000000001</v>
      </c>
      <c r="AD134" s="102"/>
      <c r="AE134" s="102">
        <v>0.16450000000000001</v>
      </c>
      <c r="AF134" s="102"/>
      <c r="AG134" s="102">
        <v>0.16450000000000001</v>
      </c>
      <c r="AH134" s="102"/>
      <c r="AI134" s="102">
        <v>0.16450000000000001</v>
      </c>
      <c r="AJ134" s="102"/>
      <c r="AK134" s="102">
        <v>0.1691</v>
      </c>
      <c r="AL134" s="102"/>
      <c r="AM134" s="102">
        <v>0.153</v>
      </c>
      <c r="AN134" s="102"/>
      <c r="AO134" s="102">
        <v>0.16450000000000001</v>
      </c>
      <c r="AP134" s="102"/>
      <c r="AQ134" s="102">
        <v>0.16450000000000001</v>
      </c>
      <c r="AR134" s="102"/>
      <c r="AS134" s="102">
        <v>0.1691</v>
      </c>
    </row>
    <row r="135" spans="1:45" x14ac:dyDescent="0.35">
      <c r="A135" s="79" t="str">
        <f>Rates!A135</f>
        <v>Infant Development Program, Early Intervention Specialist, Home and Community-Based, 1:2</v>
      </c>
      <c r="B135" t="s">
        <v>477</v>
      </c>
      <c r="C135" s="102">
        <v>0.16450000000000001</v>
      </c>
      <c r="E135" s="102">
        <v>0.1691</v>
      </c>
      <c r="F135" s="102"/>
      <c r="G135" s="102">
        <v>0.1691</v>
      </c>
      <c r="H135" s="102"/>
      <c r="I135" s="102">
        <v>0.153</v>
      </c>
      <c r="J135" s="102"/>
      <c r="K135" s="102">
        <v>0.1691</v>
      </c>
      <c r="L135" s="102"/>
      <c r="M135" s="102">
        <v>0.153</v>
      </c>
      <c r="N135" s="102"/>
      <c r="O135" s="102">
        <v>0.1691</v>
      </c>
      <c r="P135" s="102"/>
      <c r="Q135" s="102">
        <v>0.1691</v>
      </c>
      <c r="R135" s="102"/>
      <c r="S135" s="102">
        <v>0.16450000000000001</v>
      </c>
      <c r="T135" s="102"/>
      <c r="U135" s="102">
        <v>0.16450000000000001</v>
      </c>
      <c r="V135" s="102"/>
      <c r="W135" s="102">
        <v>0.16450000000000001</v>
      </c>
      <c r="X135" s="102"/>
      <c r="Y135" s="102">
        <v>0.16450000000000001</v>
      </c>
      <c r="Z135" s="102"/>
      <c r="AA135" s="102">
        <v>0.16450000000000001</v>
      </c>
      <c r="AB135" s="102"/>
      <c r="AC135" s="102">
        <v>0.16450000000000001</v>
      </c>
      <c r="AD135" s="102"/>
      <c r="AE135" s="102">
        <v>0.16450000000000001</v>
      </c>
      <c r="AF135" s="102"/>
      <c r="AG135" s="102">
        <v>0.16450000000000001</v>
      </c>
      <c r="AH135" s="102"/>
      <c r="AI135" s="102">
        <v>0.16450000000000001</v>
      </c>
      <c r="AJ135" s="102"/>
      <c r="AK135" s="102">
        <v>0.1691</v>
      </c>
      <c r="AL135" s="102"/>
      <c r="AM135" s="102">
        <v>0.153</v>
      </c>
      <c r="AN135" s="102"/>
      <c r="AO135" s="102">
        <v>0.16450000000000001</v>
      </c>
      <c r="AP135" s="102"/>
      <c r="AQ135" s="102">
        <v>0.16450000000000001</v>
      </c>
      <c r="AR135" s="102"/>
      <c r="AS135" s="102">
        <v>0.1691</v>
      </c>
    </row>
    <row r="136" spans="1:45" x14ac:dyDescent="0.35">
      <c r="A136" s="79" t="str">
        <f>Rates!A136</f>
        <v>Infant Development Program, Early Intervention Specialist, Home and Community-Based, 1:3</v>
      </c>
      <c r="B136" t="s">
        <v>478</v>
      </c>
      <c r="C136" s="102">
        <v>0.16450000000000001</v>
      </c>
      <c r="E136" s="102">
        <v>0.1691</v>
      </c>
      <c r="F136" s="102"/>
      <c r="G136" s="102">
        <v>0.1691</v>
      </c>
      <c r="H136" s="102"/>
      <c r="I136" s="102">
        <v>0.153</v>
      </c>
      <c r="J136" s="102"/>
      <c r="K136" s="102">
        <v>0.1691</v>
      </c>
      <c r="L136" s="102"/>
      <c r="M136" s="102">
        <v>0.153</v>
      </c>
      <c r="N136" s="102"/>
      <c r="O136" s="102">
        <v>0.1691</v>
      </c>
      <c r="P136" s="102"/>
      <c r="Q136" s="102">
        <v>0.1691</v>
      </c>
      <c r="R136" s="102"/>
      <c r="S136" s="102">
        <v>0.16450000000000001</v>
      </c>
      <c r="T136" s="102"/>
      <c r="U136" s="102">
        <v>0.16450000000000001</v>
      </c>
      <c r="V136" s="102"/>
      <c r="W136" s="102">
        <v>0.16450000000000001</v>
      </c>
      <c r="X136" s="102"/>
      <c r="Y136" s="102">
        <v>0.16450000000000001</v>
      </c>
      <c r="Z136" s="102"/>
      <c r="AA136" s="102">
        <v>0.16450000000000001</v>
      </c>
      <c r="AB136" s="102"/>
      <c r="AC136" s="102">
        <v>0.16450000000000001</v>
      </c>
      <c r="AD136" s="102"/>
      <c r="AE136" s="102">
        <v>0.16450000000000001</v>
      </c>
      <c r="AF136" s="102"/>
      <c r="AG136" s="102">
        <v>0.16450000000000001</v>
      </c>
      <c r="AH136" s="102"/>
      <c r="AI136" s="102">
        <v>0.16450000000000001</v>
      </c>
      <c r="AJ136" s="102"/>
      <c r="AK136" s="102">
        <v>0.1691</v>
      </c>
      <c r="AL136" s="102"/>
      <c r="AM136" s="102">
        <v>0.153</v>
      </c>
      <c r="AN136" s="102"/>
      <c r="AO136" s="102">
        <v>0.16450000000000001</v>
      </c>
      <c r="AP136" s="102"/>
      <c r="AQ136" s="102">
        <v>0.16450000000000001</v>
      </c>
      <c r="AR136" s="102"/>
      <c r="AS136" s="102">
        <v>0.1691</v>
      </c>
    </row>
    <row r="137" spans="1:45" x14ac:dyDescent="0.35">
      <c r="A137" s="79" t="str">
        <f>Rates!A137</f>
        <v>Infant Development Program, Early Intervention Assistant, Home and Community-Based, 1:1</v>
      </c>
      <c r="B137" t="s">
        <v>479</v>
      </c>
      <c r="C137" s="102">
        <v>0.17979999999999999</v>
      </c>
      <c r="E137" s="102">
        <v>0.18529999999999999</v>
      </c>
      <c r="F137" s="102"/>
      <c r="G137" s="102">
        <v>0.18529999999999999</v>
      </c>
      <c r="H137" s="102"/>
      <c r="I137" s="102">
        <v>0.16639999999999999</v>
      </c>
      <c r="J137" s="102"/>
      <c r="K137" s="102">
        <v>0.18529999999999999</v>
      </c>
      <c r="L137" s="102"/>
      <c r="M137" s="102">
        <v>0.16639999999999999</v>
      </c>
      <c r="N137" s="102"/>
      <c r="O137" s="102">
        <v>0.18529999999999999</v>
      </c>
      <c r="P137" s="102"/>
      <c r="Q137" s="102">
        <v>0.18529999999999999</v>
      </c>
      <c r="R137" s="102"/>
      <c r="S137" s="102">
        <v>0.17979999999999999</v>
      </c>
      <c r="T137" s="102"/>
      <c r="U137" s="102">
        <v>0.17979999999999999</v>
      </c>
      <c r="V137" s="102"/>
      <c r="W137" s="102">
        <v>0.17979999999999999</v>
      </c>
      <c r="X137" s="102"/>
      <c r="Y137" s="102">
        <v>0.17979999999999999</v>
      </c>
      <c r="Z137" s="102"/>
      <c r="AA137" s="102">
        <v>0.17979999999999999</v>
      </c>
      <c r="AB137" s="102"/>
      <c r="AC137" s="102">
        <v>0.17979999999999999</v>
      </c>
      <c r="AD137" s="102"/>
      <c r="AE137" s="102">
        <v>0.17979999999999999</v>
      </c>
      <c r="AF137" s="102"/>
      <c r="AG137" s="102">
        <v>0.17979999999999999</v>
      </c>
      <c r="AH137" s="102"/>
      <c r="AI137" s="102">
        <v>0.17979999999999999</v>
      </c>
      <c r="AJ137" s="102"/>
      <c r="AK137" s="102">
        <v>0.18529999999999999</v>
      </c>
      <c r="AL137" s="102"/>
      <c r="AM137" s="102">
        <v>0.16639999999999999</v>
      </c>
      <c r="AN137" s="102"/>
      <c r="AO137" s="102">
        <v>0.17979999999999999</v>
      </c>
      <c r="AP137" s="102"/>
      <c r="AQ137" s="102">
        <v>0.17979999999999999</v>
      </c>
      <c r="AR137" s="102"/>
      <c r="AS137" s="102">
        <v>0.18529999999999999</v>
      </c>
    </row>
    <row r="138" spans="1:45" x14ac:dyDescent="0.35">
      <c r="A138" s="79" t="str">
        <f>Rates!A138</f>
        <v>Infant Development Program, Early Intervention Assistant, Home and Community-Based, 1:2</v>
      </c>
      <c r="B138" t="s">
        <v>480</v>
      </c>
      <c r="C138" s="102">
        <v>0.17979999999999999</v>
      </c>
      <c r="E138" s="102">
        <v>0.18529999999999999</v>
      </c>
      <c r="F138" s="102"/>
      <c r="G138" s="102">
        <v>0.18529999999999999</v>
      </c>
      <c r="H138" s="102"/>
      <c r="I138" s="102">
        <v>0.16639999999999999</v>
      </c>
      <c r="J138" s="102"/>
      <c r="K138" s="102">
        <v>0.18529999999999999</v>
      </c>
      <c r="L138" s="102"/>
      <c r="M138" s="102">
        <v>0.16639999999999999</v>
      </c>
      <c r="N138" s="102"/>
      <c r="O138" s="102">
        <v>0.18529999999999999</v>
      </c>
      <c r="P138" s="102"/>
      <c r="Q138" s="102">
        <v>0.18529999999999999</v>
      </c>
      <c r="R138" s="102"/>
      <c r="S138" s="102">
        <v>0.17979999999999999</v>
      </c>
      <c r="T138" s="102"/>
      <c r="U138" s="102">
        <v>0.17979999999999999</v>
      </c>
      <c r="V138" s="102"/>
      <c r="W138" s="102">
        <v>0.17979999999999999</v>
      </c>
      <c r="X138" s="102"/>
      <c r="Y138" s="102">
        <v>0.17979999999999999</v>
      </c>
      <c r="Z138" s="102"/>
      <c r="AA138" s="102">
        <v>0.17979999999999999</v>
      </c>
      <c r="AB138" s="102"/>
      <c r="AC138" s="102">
        <v>0.17979999999999999</v>
      </c>
      <c r="AD138" s="102"/>
      <c r="AE138" s="102">
        <v>0.17979999999999999</v>
      </c>
      <c r="AF138" s="102"/>
      <c r="AG138" s="102">
        <v>0.17979999999999999</v>
      </c>
      <c r="AH138" s="102"/>
      <c r="AI138" s="102">
        <v>0.17979999999999999</v>
      </c>
      <c r="AJ138" s="102"/>
      <c r="AK138" s="102">
        <v>0.18529999999999999</v>
      </c>
      <c r="AL138" s="102"/>
      <c r="AM138" s="102">
        <v>0.16639999999999999</v>
      </c>
      <c r="AN138" s="102"/>
      <c r="AO138" s="102">
        <v>0.17979999999999999</v>
      </c>
      <c r="AP138" s="102"/>
      <c r="AQ138" s="102">
        <v>0.17979999999999999</v>
      </c>
      <c r="AR138" s="102"/>
      <c r="AS138" s="102">
        <v>0.18529999999999999</v>
      </c>
    </row>
    <row r="139" spans="1:45" x14ac:dyDescent="0.35">
      <c r="A139" s="79" t="str">
        <f>Rates!A139</f>
        <v>Infant Development Program, Early Intervention Assistant, Home and Community-Based, 1:3</v>
      </c>
      <c r="B139" t="s">
        <v>481</v>
      </c>
      <c r="C139" s="102">
        <v>0.17979999999999999</v>
      </c>
      <c r="E139" s="102">
        <v>0.18529999999999999</v>
      </c>
      <c r="F139" s="102"/>
      <c r="G139" s="102">
        <v>0.18529999999999999</v>
      </c>
      <c r="H139" s="102"/>
      <c r="I139" s="102">
        <v>0.16639999999999999</v>
      </c>
      <c r="J139" s="102"/>
      <c r="K139" s="102">
        <v>0.18529999999999999</v>
      </c>
      <c r="L139" s="102"/>
      <c r="M139" s="102">
        <v>0.16639999999999999</v>
      </c>
      <c r="N139" s="102"/>
      <c r="O139" s="102">
        <v>0.18529999999999999</v>
      </c>
      <c r="P139" s="102"/>
      <c r="Q139" s="102">
        <v>0.18529999999999999</v>
      </c>
      <c r="R139" s="102"/>
      <c r="S139" s="102">
        <v>0.17979999999999999</v>
      </c>
      <c r="T139" s="102"/>
      <c r="U139" s="102">
        <v>0.17979999999999999</v>
      </c>
      <c r="V139" s="102"/>
      <c r="W139" s="102">
        <v>0.17979999999999999</v>
      </c>
      <c r="X139" s="102"/>
      <c r="Y139" s="102">
        <v>0.17979999999999999</v>
      </c>
      <c r="Z139" s="102"/>
      <c r="AA139" s="102">
        <v>0.17979999999999999</v>
      </c>
      <c r="AB139" s="102"/>
      <c r="AC139" s="102">
        <v>0.17979999999999999</v>
      </c>
      <c r="AD139" s="102"/>
      <c r="AE139" s="102">
        <v>0.17979999999999999</v>
      </c>
      <c r="AF139" s="102"/>
      <c r="AG139" s="102">
        <v>0.17979999999999999</v>
      </c>
      <c r="AH139" s="102"/>
      <c r="AI139" s="102">
        <v>0.17979999999999999</v>
      </c>
      <c r="AJ139" s="102"/>
      <c r="AK139" s="102">
        <v>0.18529999999999999</v>
      </c>
      <c r="AL139" s="102"/>
      <c r="AM139" s="102">
        <v>0.16639999999999999</v>
      </c>
      <c r="AN139" s="102"/>
      <c r="AO139" s="102">
        <v>0.17979999999999999</v>
      </c>
      <c r="AP139" s="102"/>
      <c r="AQ139" s="102">
        <v>0.17979999999999999</v>
      </c>
      <c r="AR139" s="102"/>
      <c r="AS139" s="102">
        <v>0.18529999999999999</v>
      </c>
    </row>
    <row r="140" spans="1:45" x14ac:dyDescent="0.35">
      <c r="A140" s="79" t="str">
        <f>Rates!A140</f>
        <v>Infant Development Program, Early Intervention Technician, Home and Community-Based, 1:1</v>
      </c>
      <c r="B140" t="s">
        <v>482</v>
      </c>
      <c r="C140" s="102">
        <v>0.2122</v>
      </c>
      <c r="E140" s="102">
        <v>0.21929999999999999</v>
      </c>
      <c r="F140" s="102"/>
      <c r="G140" s="102">
        <v>0.21929999999999999</v>
      </c>
      <c r="H140" s="102"/>
      <c r="I140" s="102">
        <v>0.19450000000000001</v>
      </c>
      <c r="J140" s="102"/>
      <c r="K140" s="102">
        <v>0.21929999999999999</v>
      </c>
      <c r="L140" s="102"/>
      <c r="M140" s="102">
        <v>0.19450000000000001</v>
      </c>
      <c r="N140" s="102"/>
      <c r="O140" s="102">
        <v>0.21929999999999999</v>
      </c>
      <c r="P140" s="102"/>
      <c r="Q140" s="102">
        <v>0.21929999999999999</v>
      </c>
      <c r="R140" s="102"/>
      <c r="S140" s="102">
        <v>0.2122</v>
      </c>
      <c r="T140" s="102"/>
      <c r="U140" s="102">
        <v>0.2122</v>
      </c>
      <c r="V140" s="102"/>
      <c r="W140" s="102">
        <v>0.2122</v>
      </c>
      <c r="X140" s="102"/>
      <c r="Y140" s="102">
        <v>0.2122</v>
      </c>
      <c r="Z140" s="102"/>
      <c r="AA140" s="102">
        <v>0.2122</v>
      </c>
      <c r="AB140" s="102"/>
      <c r="AC140" s="102">
        <v>0.2122</v>
      </c>
      <c r="AD140" s="102"/>
      <c r="AE140" s="102">
        <v>0.2122</v>
      </c>
      <c r="AF140" s="102"/>
      <c r="AG140" s="102">
        <v>0.2122</v>
      </c>
      <c r="AH140" s="102"/>
      <c r="AI140" s="102">
        <v>0.2122</v>
      </c>
      <c r="AJ140" s="102"/>
      <c r="AK140" s="102">
        <v>0.21929999999999999</v>
      </c>
      <c r="AL140" s="102"/>
      <c r="AM140" s="102">
        <v>0.19450000000000001</v>
      </c>
      <c r="AN140" s="102"/>
      <c r="AO140" s="102">
        <v>0.2122</v>
      </c>
      <c r="AP140" s="102"/>
      <c r="AQ140" s="102">
        <v>0.2122</v>
      </c>
      <c r="AR140" s="102"/>
      <c r="AS140" s="102">
        <v>0.21929999999999999</v>
      </c>
    </row>
    <row r="141" spans="1:45" x14ac:dyDescent="0.35">
      <c r="A141" s="79" t="str">
        <f>Rates!A141</f>
        <v>Infant Development Program, Early Intervention Technician, Home and Community-Based, 1:2</v>
      </c>
      <c r="B141" t="s">
        <v>483</v>
      </c>
      <c r="C141" s="102">
        <v>0.2122</v>
      </c>
      <c r="E141" s="102">
        <v>0.21929999999999999</v>
      </c>
      <c r="F141" s="102"/>
      <c r="G141" s="102">
        <v>0.21929999999999999</v>
      </c>
      <c r="H141" s="102"/>
      <c r="I141" s="102">
        <v>0.19450000000000001</v>
      </c>
      <c r="J141" s="102"/>
      <c r="K141" s="102">
        <v>0.21929999999999999</v>
      </c>
      <c r="L141" s="102"/>
      <c r="M141" s="102">
        <v>0.19450000000000001</v>
      </c>
      <c r="N141" s="102"/>
      <c r="O141" s="102">
        <v>0.21929999999999999</v>
      </c>
      <c r="P141" s="102"/>
      <c r="Q141" s="102">
        <v>0.21929999999999999</v>
      </c>
      <c r="R141" s="102"/>
      <c r="S141" s="102">
        <v>0.2122</v>
      </c>
      <c r="T141" s="102"/>
      <c r="U141" s="102">
        <v>0.2122</v>
      </c>
      <c r="V141" s="102"/>
      <c r="W141" s="102">
        <v>0.2122</v>
      </c>
      <c r="X141" s="102"/>
      <c r="Y141" s="102">
        <v>0.2122</v>
      </c>
      <c r="Z141" s="102"/>
      <c r="AA141" s="102">
        <v>0.2122</v>
      </c>
      <c r="AB141" s="102"/>
      <c r="AC141" s="102">
        <v>0.2122</v>
      </c>
      <c r="AD141" s="102"/>
      <c r="AE141" s="102">
        <v>0.2122</v>
      </c>
      <c r="AF141" s="102"/>
      <c r="AG141" s="102">
        <v>0.2122</v>
      </c>
      <c r="AH141" s="102"/>
      <c r="AI141" s="102">
        <v>0.2122</v>
      </c>
      <c r="AJ141" s="102"/>
      <c r="AK141" s="102">
        <v>0.21929999999999999</v>
      </c>
      <c r="AL141" s="102"/>
      <c r="AM141" s="102">
        <v>0.19450000000000001</v>
      </c>
      <c r="AN141" s="102"/>
      <c r="AO141" s="102">
        <v>0.2122</v>
      </c>
      <c r="AP141" s="102"/>
      <c r="AQ141" s="102">
        <v>0.2122</v>
      </c>
      <c r="AR141" s="102"/>
      <c r="AS141" s="102">
        <v>0.21929999999999999</v>
      </c>
    </row>
    <row r="142" spans="1:45" x14ac:dyDescent="0.35">
      <c r="A142" s="79" t="str">
        <f>Rates!A142</f>
        <v>Infant Development Program, Early Intervention Technician, Home and Community-Based, 1:3</v>
      </c>
      <c r="B142" t="s">
        <v>484</v>
      </c>
      <c r="C142" s="102">
        <v>0.2122</v>
      </c>
      <c r="E142" s="102">
        <v>0.21929999999999999</v>
      </c>
      <c r="F142" s="102"/>
      <c r="G142" s="102">
        <v>0.21929999999999999</v>
      </c>
      <c r="H142" s="102"/>
      <c r="I142" s="102">
        <v>0.19450000000000001</v>
      </c>
      <c r="J142" s="102"/>
      <c r="K142" s="102">
        <v>0.21929999999999999</v>
      </c>
      <c r="L142" s="102"/>
      <c r="M142" s="102">
        <v>0.19450000000000001</v>
      </c>
      <c r="N142" s="102"/>
      <c r="O142" s="102">
        <v>0.21929999999999999</v>
      </c>
      <c r="P142" s="102"/>
      <c r="Q142" s="102">
        <v>0.21929999999999999</v>
      </c>
      <c r="R142" s="102"/>
      <c r="S142" s="102">
        <v>0.2122</v>
      </c>
      <c r="T142" s="102"/>
      <c r="U142" s="102">
        <v>0.2122</v>
      </c>
      <c r="V142" s="102"/>
      <c r="W142" s="102">
        <v>0.2122</v>
      </c>
      <c r="X142" s="102"/>
      <c r="Y142" s="102">
        <v>0.2122</v>
      </c>
      <c r="Z142" s="102"/>
      <c r="AA142" s="102">
        <v>0.2122</v>
      </c>
      <c r="AB142" s="102"/>
      <c r="AC142" s="102">
        <v>0.2122</v>
      </c>
      <c r="AD142" s="102"/>
      <c r="AE142" s="102">
        <v>0.2122</v>
      </c>
      <c r="AF142" s="102"/>
      <c r="AG142" s="102">
        <v>0.2122</v>
      </c>
      <c r="AH142" s="102"/>
      <c r="AI142" s="102">
        <v>0.2122</v>
      </c>
      <c r="AJ142" s="102"/>
      <c r="AK142" s="102">
        <v>0.21929999999999999</v>
      </c>
      <c r="AL142" s="102"/>
      <c r="AM142" s="102">
        <v>0.19450000000000001</v>
      </c>
      <c r="AN142" s="102"/>
      <c r="AO142" s="102">
        <v>0.2122</v>
      </c>
      <c r="AP142" s="102"/>
      <c r="AQ142" s="102">
        <v>0.2122</v>
      </c>
      <c r="AR142" s="102"/>
      <c r="AS142" s="102">
        <v>0.21929999999999999</v>
      </c>
    </row>
    <row r="143" spans="1:45" x14ac:dyDescent="0.35">
      <c r="A143" s="79" t="str">
        <f>Rates!A143</f>
        <v>Infant Development Program, PT/OT/SLP, Home and Community-Based, 1:1</v>
      </c>
      <c r="B143" t="s">
        <v>485</v>
      </c>
      <c r="C143" s="102">
        <v>0.13070000000000001</v>
      </c>
      <c r="E143" s="102">
        <v>0.1336</v>
      </c>
      <c r="F143" s="102"/>
      <c r="G143" s="102">
        <v>0.1336</v>
      </c>
      <c r="H143" s="102"/>
      <c r="I143" s="102">
        <v>0.1212</v>
      </c>
      <c r="J143" s="102"/>
      <c r="K143" s="102">
        <v>0.1336</v>
      </c>
      <c r="L143" s="102"/>
      <c r="M143" s="102">
        <v>0.1212</v>
      </c>
      <c r="N143" s="102"/>
      <c r="O143" s="102">
        <v>0.1336</v>
      </c>
      <c r="P143" s="102"/>
      <c r="Q143" s="102">
        <v>0.1336</v>
      </c>
      <c r="R143" s="102"/>
      <c r="S143" s="102">
        <v>0.13070000000000001</v>
      </c>
      <c r="T143" s="102"/>
      <c r="U143" s="102">
        <v>0.13070000000000001</v>
      </c>
      <c r="V143" s="102"/>
      <c r="W143" s="102">
        <v>0.13070000000000001</v>
      </c>
      <c r="X143" s="102"/>
      <c r="Y143" s="102">
        <v>0.13070000000000001</v>
      </c>
      <c r="Z143" s="102"/>
      <c r="AA143" s="102">
        <v>0.13070000000000001</v>
      </c>
      <c r="AB143" s="102"/>
      <c r="AC143" s="102">
        <v>0.13070000000000001</v>
      </c>
      <c r="AD143" s="102"/>
      <c r="AE143" s="102">
        <v>0.13070000000000001</v>
      </c>
      <c r="AF143" s="102"/>
      <c r="AG143" s="102">
        <v>0.13070000000000001</v>
      </c>
      <c r="AH143" s="102"/>
      <c r="AI143" s="102">
        <v>0.13070000000000001</v>
      </c>
      <c r="AJ143" s="102"/>
      <c r="AK143" s="102">
        <v>0.1336</v>
      </c>
      <c r="AL143" s="102"/>
      <c r="AM143" s="102">
        <v>0.1212</v>
      </c>
      <c r="AN143" s="102"/>
      <c r="AO143" s="102">
        <v>0.13070000000000001</v>
      </c>
      <c r="AP143" s="102"/>
      <c r="AQ143" s="102">
        <v>0.13070000000000001</v>
      </c>
      <c r="AR143" s="102"/>
      <c r="AS143" s="102">
        <v>0.1336</v>
      </c>
    </row>
    <row r="144" spans="1:45" x14ac:dyDescent="0.35">
      <c r="A144" s="79" t="str">
        <f>Rates!A144</f>
        <v>Infant Development Program, PT/OT/SLP, Home and Community-Based, 1:2</v>
      </c>
      <c r="B144" t="s">
        <v>486</v>
      </c>
      <c r="C144" s="102">
        <v>0.13070000000000001</v>
      </c>
      <c r="E144" s="102">
        <v>0.1336</v>
      </c>
      <c r="F144" s="102"/>
      <c r="G144" s="102">
        <v>0.1336</v>
      </c>
      <c r="H144" s="102"/>
      <c r="I144" s="102">
        <v>0.1212</v>
      </c>
      <c r="J144" s="102"/>
      <c r="K144" s="102">
        <v>0.1336</v>
      </c>
      <c r="L144" s="102"/>
      <c r="M144" s="102">
        <v>0.1212</v>
      </c>
      <c r="N144" s="102"/>
      <c r="O144" s="102">
        <v>0.1336</v>
      </c>
      <c r="P144" s="102"/>
      <c r="Q144" s="102">
        <v>0.1336</v>
      </c>
      <c r="R144" s="102"/>
      <c r="S144" s="102">
        <v>0.13070000000000001</v>
      </c>
      <c r="T144" s="102"/>
      <c r="U144" s="102">
        <v>0.13070000000000001</v>
      </c>
      <c r="V144" s="102"/>
      <c r="W144" s="102">
        <v>0.13070000000000001</v>
      </c>
      <c r="X144" s="102"/>
      <c r="Y144" s="102">
        <v>0.13070000000000001</v>
      </c>
      <c r="Z144" s="102"/>
      <c r="AA144" s="102">
        <v>0.13070000000000001</v>
      </c>
      <c r="AB144" s="102"/>
      <c r="AC144" s="102">
        <v>0.13070000000000001</v>
      </c>
      <c r="AD144" s="102"/>
      <c r="AE144" s="102">
        <v>0.13070000000000001</v>
      </c>
      <c r="AF144" s="102"/>
      <c r="AG144" s="102">
        <v>0.13070000000000001</v>
      </c>
      <c r="AH144" s="102"/>
      <c r="AI144" s="102">
        <v>0.13070000000000001</v>
      </c>
      <c r="AJ144" s="102"/>
      <c r="AK144" s="102">
        <v>0.1336</v>
      </c>
      <c r="AL144" s="102"/>
      <c r="AM144" s="102">
        <v>0.1212</v>
      </c>
      <c r="AN144" s="102"/>
      <c r="AO144" s="102">
        <v>0.13070000000000001</v>
      </c>
      <c r="AP144" s="102"/>
      <c r="AQ144" s="102">
        <v>0.13070000000000001</v>
      </c>
      <c r="AR144" s="102"/>
      <c r="AS144" s="102">
        <v>0.1336</v>
      </c>
    </row>
    <row r="145" spans="1:45" x14ac:dyDescent="0.35">
      <c r="A145" s="79" t="str">
        <f>Rates!A145</f>
        <v>Infant Development Program, PT/OT/SLP, Home and Community-Based, 1:3</v>
      </c>
      <c r="B145" t="s">
        <v>487</v>
      </c>
      <c r="C145" s="102">
        <v>0.13070000000000001</v>
      </c>
      <c r="E145" s="102">
        <v>0.1336</v>
      </c>
      <c r="F145" s="102"/>
      <c r="G145" s="102">
        <v>0.1336</v>
      </c>
      <c r="H145" s="102"/>
      <c r="I145" s="102">
        <v>0.1212</v>
      </c>
      <c r="J145" s="102"/>
      <c r="K145" s="102">
        <v>0.1336</v>
      </c>
      <c r="L145" s="102"/>
      <c r="M145" s="102">
        <v>0.1212</v>
      </c>
      <c r="N145" s="102"/>
      <c r="O145" s="102">
        <v>0.1336</v>
      </c>
      <c r="P145" s="102"/>
      <c r="Q145" s="102">
        <v>0.1336</v>
      </c>
      <c r="R145" s="102"/>
      <c r="S145" s="102">
        <v>0.13070000000000001</v>
      </c>
      <c r="T145" s="102"/>
      <c r="U145" s="102">
        <v>0.13070000000000001</v>
      </c>
      <c r="V145" s="102"/>
      <c r="W145" s="102">
        <v>0.13070000000000001</v>
      </c>
      <c r="X145" s="102"/>
      <c r="Y145" s="102">
        <v>0.13070000000000001</v>
      </c>
      <c r="Z145" s="102"/>
      <c r="AA145" s="102">
        <v>0.13070000000000001</v>
      </c>
      <c r="AB145" s="102"/>
      <c r="AC145" s="102">
        <v>0.13070000000000001</v>
      </c>
      <c r="AD145" s="102"/>
      <c r="AE145" s="102">
        <v>0.13070000000000001</v>
      </c>
      <c r="AF145" s="102"/>
      <c r="AG145" s="102">
        <v>0.13070000000000001</v>
      </c>
      <c r="AH145" s="102"/>
      <c r="AI145" s="102">
        <v>0.13070000000000001</v>
      </c>
      <c r="AJ145" s="102"/>
      <c r="AK145" s="102">
        <v>0.1336</v>
      </c>
      <c r="AL145" s="102"/>
      <c r="AM145" s="102">
        <v>0.1212</v>
      </c>
      <c r="AN145" s="102"/>
      <c r="AO145" s="102">
        <v>0.13070000000000001</v>
      </c>
      <c r="AP145" s="102"/>
      <c r="AQ145" s="102">
        <v>0.13070000000000001</v>
      </c>
      <c r="AR145" s="102"/>
      <c r="AS145" s="102">
        <v>0.1336</v>
      </c>
    </row>
    <row r="146" spans="1:45" x14ac:dyDescent="0.35">
      <c r="A146" s="79" t="str">
        <f>Rates!A146</f>
        <v>Infant Development Program, PT/OT/SLP Assistant, Home and Community-Based, 1:1</v>
      </c>
      <c r="B146" t="s">
        <v>488</v>
      </c>
      <c r="C146" s="102">
        <v>0.1411</v>
      </c>
      <c r="E146" s="102">
        <v>0.14449999999999999</v>
      </c>
      <c r="F146" s="102"/>
      <c r="G146" s="102">
        <v>0.14449999999999999</v>
      </c>
      <c r="H146" s="102"/>
      <c r="I146" s="102">
        <v>0.13270000000000001</v>
      </c>
      <c r="J146" s="102"/>
      <c r="K146" s="102">
        <v>0.14449999999999999</v>
      </c>
      <c r="L146" s="102"/>
      <c r="M146" s="102">
        <v>0.13270000000000001</v>
      </c>
      <c r="N146" s="102"/>
      <c r="O146" s="102">
        <v>0.14449999999999999</v>
      </c>
      <c r="P146" s="102"/>
      <c r="Q146" s="102">
        <v>0.14449999999999999</v>
      </c>
      <c r="R146" s="102"/>
      <c r="S146" s="102">
        <v>0.1411</v>
      </c>
      <c r="T146" s="102"/>
      <c r="U146" s="102">
        <v>0.1411</v>
      </c>
      <c r="V146" s="102"/>
      <c r="W146" s="102">
        <v>0.1411</v>
      </c>
      <c r="X146" s="102"/>
      <c r="Y146" s="102">
        <v>0.1411</v>
      </c>
      <c r="Z146" s="102"/>
      <c r="AA146" s="102">
        <v>0.1411</v>
      </c>
      <c r="AB146" s="102"/>
      <c r="AC146" s="102">
        <v>0.1411</v>
      </c>
      <c r="AD146" s="102"/>
      <c r="AE146" s="102">
        <v>0.1411</v>
      </c>
      <c r="AF146" s="102"/>
      <c r="AG146" s="102">
        <v>0.1411</v>
      </c>
      <c r="AH146" s="102"/>
      <c r="AI146" s="102">
        <v>0.1411</v>
      </c>
      <c r="AJ146" s="102"/>
      <c r="AK146" s="102">
        <v>0.14449999999999999</v>
      </c>
      <c r="AL146" s="102"/>
      <c r="AM146" s="102">
        <v>0.13270000000000001</v>
      </c>
      <c r="AN146" s="102"/>
      <c r="AO146" s="102">
        <v>0.1411</v>
      </c>
      <c r="AP146" s="102"/>
      <c r="AQ146" s="102">
        <v>0.1411</v>
      </c>
      <c r="AR146" s="102"/>
      <c r="AS146" s="102">
        <v>0.14449999999999999</v>
      </c>
    </row>
    <row r="147" spans="1:45" x14ac:dyDescent="0.35">
      <c r="A147" s="79" t="str">
        <f>Rates!A147</f>
        <v>Infant Development Program, PT/OT/SLP Assistant, Home and Community-Based, 1:2</v>
      </c>
      <c r="B147" t="s">
        <v>489</v>
      </c>
      <c r="C147" s="102">
        <v>0.1411</v>
      </c>
      <c r="E147" s="102">
        <v>0.14449999999999999</v>
      </c>
      <c r="F147" s="102"/>
      <c r="G147" s="102">
        <v>0.14449999999999999</v>
      </c>
      <c r="H147" s="102"/>
      <c r="I147" s="102">
        <v>0.13270000000000001</v>
      </c>
      <c r="J147" s="102"/>
      <c r="K147" s="102">
        <v>0.14449999999999999</v>
      </c>
      <c r="L147" s="102"/>
      <c r="M147" s="102">
        <v>0.13270000000000001</v>
      </c>
      <c r="N147" s="102"/>
      <c r="O147" s="102">
        <v>0.14449999999999999</v>
      </c>
      <c r="P147" s="102"/>
      <c r="Q147" s="102">
        <v>0.14449999999999999</v>
      </c>
      <c r="R147" s="102"/>
      <c r="S147" s="102">
        <v>0.1411</v>
      </c>
      <c r="T147" s="102"/>
      <c r="U147" s="102">
        <v>0.1411</v>
      </c>
      <c r="V147" s="102"/>
      <c r="W147" s="102">
        <v>0.1411</v>
      </c>
      <c r="X147" s="102"/>
      <c r="Y147" s="102">
        <v>0.1411</v>
      </c>
      <c r="Z147" s="102"/>
      <c r="AA147" s="102">
        <v>0.1411</v>
      </c>
      <c r="AB147" s="102"/>
      <c r="AC147" s="102">
        <v>0.1411</v>
      </c>
      <c r="AD147" s="102"/>
      <c r="AE147" s="102">
        <v>0.1411</v>
      </c>
      <c r="AF147" s="102"/>
      <c r="AG147" s="102">
        <v>0.1411</v>
      </c>
      <c r="AH147" s="102"/>
      <c r="AI147" s="102">
        <v>0.1411</v>
      </c>
      <c r="AJ147" s="102"/>
      <c r="AK147" s="102">
        <v>0.14449999999999999</v>
      </c>
      <c r="AL147" s="102"/>
      <c r="AM147" s="102">
        <v>0.13270000000000001</v>
      </c>
      <c r="AN147" s="102"/>
      <c r="AO147" s="102">
        <v>0.1411</v>
      </c>
      <c r="AP147" s="102"/>
      <c r="AQ147" s="102">
        <v>0.1411</v>
      </c>
      <c r="AR147" s="102"/>
      <c r="AS147" s="102">
        <v>0.14449999999999999</v>
      </c>
    </row>
    <row r="148" spans="1:45" x14ac:dyDescent="0.35">
      <c r="A148" s="79" t="str">
        <f>Rates!A148</f>
        <v>Infant Development Program, PT/OT/SLP Assistant, Home and Community-Based, 1:3</v>
      </c>
      <c r="B148" t="s">
        <v>490</v>
      </c>
      <c r="C148" s="102">
        <v>0.1411</v>
      </c>
      <c r="E148" s="102">
        <v>0.14449999999999999</v>
      </c>
      <c r="F148" s="102"/>
      <c r="G148" s="102">
        <v>0.14449999999999999</v>
      </c>
      <c r="H148" s="102"/>
      <c r="I148" s="102">
        <v>0.13270000000000001</v>
      </c>
      <c r="J148" s="102"/>
      <c r="K148" s="102">
        <v>0.14449999999999999</v>
      </c>
      <c r="L148" s="102"/>
      <c r="M148" s="102">
        <v>0.13270000000000001</v>
      </c>
      <c r="N148" s="102"/>
      <c r="O148" s="102">
        <v>0.14449999999999999</v>
      </c>
      <c r="P148" s="102"/>
      <c r="Q148" s="102">
        <v>0.14449999999999999</v>
      </c>
      <c r="R148" s="102"/>
      <c r="S148" s="102">
        <v>0.1411</v>
      </c>
      <c r="T148" s="102"/>
      <c r="U148" s="102">
        <v>0.1411</v>
      </c>
      <c r="V148" s="102"/>
      <c r="W148" s="102">
        <v>0.1411</v>
      </c>
      <c r="X148" s="102"/>
      <c r="Y148" s="102">
        <v>0.1411</v>
      </c>
      <c r="Z148" s="102"/>
      <c r="AA148" s="102">
        <v>0.1411</v>
      </c>
      <c r="AB148" s="102"/>
      <c r="AC148" s="102">
        <v>0.1411</v>
      </c>
      <c r="AD148" s="102"/>
      <c r="AE148" s="102">
        <v>0.1411</v>
      </c>
      <c r="AF148" s="102"/>
      <c r="AG148" s="102">
        <v>0.1411</v>
      </c>
      <c r="AH148" s="102"/>
      <c r="AI148" s="102">
        <v>0.1411</v>
      </c>
      <c r="AJ148" s="102"/>
      <c r="AK148" s="102">
        <v>0.14449999999999999</v>
      </c>
      <c r="AL148" s="102"/>
      <c r="AM148" s="102">
        <v>0.13270000000000001</v>
      </c>
      <c r="AN148" s="102"/>
      <c r="AO148" s="102">
        <v>0.1411</v>
      </c>
      <c r="AP148" s="102"/>
      <c r="AQ148" s="102">
        <v>0.1411</v>
      </c>
      <c r="AR148" s="102"/>
      <c r="AS148" s="102">
        <v>0.14449999999999999</v>
      </c>
    </row>
    <row r="149" spans="1:45" x14ac:dyDescent="0.35">
      <c r="A149" s="79" t="str">
        <f>Rates!A149</f>
        <v>Infant Development Program, Audiologist, Home and Community-Based, 1:1</v>
      </c>
      <c r="B149" t="s">
        <v>491</v>
      </c>
      <c r="C149" s="102">
        <v>0.12590000000000001</v>
      </c>
      <c r="E149" s="102">
        <v>0.1285</v>
      </c>
      <c r="F149" s="102"/>
      <c r="G149" s="102">
        <v>0.1285</v>
      </c>
      <c r="H149" s="102"/>
      <c r="I149" s="102">
        <v>0.1118</v>
      </c>
      <c r="J149" s="102"/>
      <c r="K149" s="102">
        <v>0.1285</v>
      </c>
      <c r="L149" s="102"/>
      <c r="M149" s="102">
        <v>0.1118</v>
      </c>
      <c r="N149" s="102"/>
      <c r="O149" s="102">
        <v>0.1285</v>
      </c>
      <c r="P149" s="102"/>
      <c r="Q149" s="102">
        <v>0.1285</v>
      </c>
      <c r="R149" s="102"/>
      <c r="S149" s="102">
        <v>0.12590000000000001</v>
      </c>
      <c r="T149" s="102"/>
      <c r="U149" s="102">
        <v>0.12590000000000001</v>
      </c>
      <c r="V149" s="102"/>
      <c r="W149" s="102">
        <v>0.12590000000000001</v>
      </c>
      <c r="X149" s="102"/>
      <c r="Y149" s="102">
        <v>0.12590000000000001</v>
      </c>
      <c r="Z149" s="102"/>
      <c r="AA149" s="102">
        <v>0.12590000000000001</v>
      </c>
      <c r="AB149" s="102"/>
      <c r="AC149" s="102">
        <v>0.12590000000000001</v>
      </c>
      <c r="AD149" s="102"/>
      <c r="AE149" s="102">
        <v>0.12590000000000001</v>
      </c>
      <c r="AF149" s="102"/>
      <c r="AG149" s="102">
        <v>0.12590000000000001</v>
      </c>
      <c r="AH149" s="102"/>
      <c r="AI149" s="102">
        <v>0.12590000000000001</v>
      </c>
      <c r="AJ149" s="102"/>
      <c r="AK149" s="102">
        <v>0.1285</v>
      </c>
      <c r="AL149" s="102"/>
      <c r="AM149" s="102">
        <v>0.1118</v>
      </c>
      <c r="AN149" s="102"/>
      <c r="AO149" s="102">
        <v>0.12590000000000001</v>
      </c>
      <c r="AP149" s="102"/>
      <c r="AQ149" s="102">
        <v>0.12590000000000001</v>
      </c>
      <c r="AR149" s="102"/>
      <c r="AS149" s="102">
        <v>0.1285</v>
      </c>
    </row>
    <row r="150" spans="1:45" x14ac:dyDescent="0.35">
      <c r="A150" s="79" t="str">
        <f>Rates!A150</f>
        <v>Infant Development Program, Audiologist, Home and Community-Based, 1:2</v>
      </c>
      <c r="B150" t="s">
        <v>492</v>
      </c>
      <c r="C150" s="102">
        <v>0.12590000000000001</v>
      </c>
      <c r="E150" s="102">
        <v>0.1285</v>
      </c>
      <c r="F150" s="102"/>
      <c r="G150" s="102">
        <v>0.1285</v>
      </c>
      <c r="H150" s="102"/>
      <c r="I150" s="102">
        <v>0.1118</v>
      </c>
      <c r="J150" s="102"/>
      <c r="K150" s="102">
        <v>0.1285</v>
      </c>
      <c r="L150" s="102"/>
      <c r="M150" s="102">
        <v>0.1118</v>
      </c>
      <c r="N150" s="102"/>
      <c r="O150" s="102">
        <v>0.1285</v>
      </c>
      <c r="P150" s="102"/>
      <c r="Q150" s="102">
        <v>0.1285</v>
      </c>
      <c r="R150" s="102"/>
      <c r="S150" s="102">
        <v>0.12590000000000001</v>
      </c>
      <c r="T150" s="102"/>
      <c r="U150" s="102">
        <v>0.12590000000000001</v>
      </c>
      <c r="V150" s="102"/>
      <c r="W150" s="102">
        <v>0.12590000000000001</v>
      </c>
      <c r="X150" s="102"/>
      <c r="Y150" s="102">
        <v>0.12590000000000001</v>
      </c>
      <c r="Z150" s="102"/>
      <c r="AA150" s="102">
        <v>0.12590000000000001</v>
      </c>
      <c r="AB150" s="102"/>
      <c r="AC150" s="102">
        <v>0.12590000000000001</v>
      </c>
      <c r="AD150" s="102"/>
      <c r="AE150" s="102">
        <v>0.12590000000000001</v>
      </c>
      <c r="AF150" s="102"/>
      <c r="AG150" s="102">
        <v>0.12590000000000001</v>
      </c>
      <c r="AH150" s="102"/>
      <c r="AI150" s="102">
        <v>0.12590000000000001</v>
      </c>
      <c r="AJ150" s="102"/>
      <c r="AK150" s="102">
        <v>0.1285</v>
      </c>
      <c r="AL150" s="102"/>
      <c r="AM150" s="102">
        <v>0.1118</v>
      </c>
      <c r="AN150" s="102"/>
      <c r="AO150" s="102">
        <v>0.12590000000000001</v>
      </c>
      <c r="AP150" s="102"/>
      <c r="AQ150" s="102">
        <v>0.12590000000000001</v>
      </c>
      <c r="AR150" s="102"/>
      <c r="AS150" s="102">
        <v>0.1285</v>
      </c>
    </row>
    <row r="151" spans="1:45" x14ac:dyDescent="0.35">
      <c r="A151" s="79" t="str">
        <f>Rates!A151</f>
        <v>Infant Development Program, Audiologist, Home and Community-Based, 1:3</v>
      </c>
      <c r="B151" t="s">
        <v>493</v>
      </c>
      <c r="C151" s="102">
        <v>0.12590000000000001</v>
      </c>
      <c r="E151" s="102">
        <v>0.1285</v>
      </c>
      <c r="F151" s="102"/>
      <c r="G151" s="102">
        <v>0.1285</v>
      </c>
      <c r="H151" s="102"/>
      <c r="I151" s="102">
        <v>0.1118</v>
      </c>
      <c r="J151" s="102"/>
      <c r="K151" s="102">
        <v>0.1285</v>
      </c>
      <c r="L151" s="102"/>
      <c r="M151" s="102">
        <v>0.1118</v>
      </c>
      <c r="N151" s="102"/>
      <c r="O151" s="102">
        <v>0.1285</v>
      </c>
      <c r="P151" s="102"/>
      <c r="Q151" s="102">
        <v>0.1285</v>
      </c>
      <c r="R151" s="102"/>
      <c r="S151" s="102">
        <v>0.12590000000000001</v>
      </c>
      <c r="T151" s="102"/>
      <c r="U151" s="102">
        <v>0.12590000000000001</v>
      </c>
      <c r="V151" s="102"/>
      <c r="W151" s="102">
        <v>0.12590000000000001</v>
      </c>
      <c r="X151" s="102"/>
      <c r="Y151" s="102">
        <v>0.12590000000000001</v>
      </c>
      <c r="Z151" s="102"/>
      <c r="AA151" s="102">
        <v>0.12590000000000001</v>
      </c>
      <c r="AB151" s="102"/>
      <c r="AC151" s="102">
        <v>0.12590000000000001</v>
      </c>
      <c r="AD151" s="102"/>
      <c r="AE151" s="102">
        <v>0.12590000000000001</v>
      </c>
      <c r="AF151" s="102"/>
      <c r="AG151" s="102">
        <v>0.12590000000000001</v>
      </c>
      <c r="AH151" s="102"/>
      <c r="AI151" s="102">
        <v>0.12590000000000001</v>
      </c>
      <c r="AJ151" s="102"/>
      <c r="AK151" s="102">
        <v>0.1285</v>
      </c>
      <c r="AL151" s="102"/>
      <c r="AM151" s="102">
        <v>0.1118</v>
      </c>
      <c r="AN151" s="102"/>
      <c r="AO151" s="102">
        <v>0.12590000000000001</v>
      </c>
      <c r="AP151" s="102"/>
      <c r="AQ151" s="102">
        <v>0.12590000000000001</v>
      </c>
      <c r="AR151" s="102"/>
      <c r="AS151" s="102">
        <v>0.1285</v>
      </c>
    </row>
    <row r="152" spans="1:45" x14ac:dyDescent="0.35">
      <c r="A152" s="79" t="str">
        <f>Rates!A152</f>
        <v>Infant Development Program, Family Therapist, Home and Community-Based, 1:1</v>
      </c>
      <c r="B152" t="s">
        <v>494</v>
      </c>
      <c r="C152" s="102">
        <v>0.19320000000000001</v>
      </c>
      <c r="E152" s="102">
        <v>0.1993</v>
      </c>
      <c r="F152" s="102"/>
      <c r="G152" s="102">
        <v>0.1993</v>
      </c>
      <c r="H152" s="102"/>
      <c r="I152" s="102">
        <v>0.17799999999999999</v>
      </c>
      <c r="J152" s="102"/>
      <c r="K152" s="102">
        <v>0.1993</v>
      </c>
      <c r="L152" s="102"/>
      <c r="M152" s="102">
        <v>0.17799999999999999</v>
      </c>
      <c r="N152" s="102"/>
      <c r="O152" s="102">
        <v>0.1993</v>
      </c>
      <c r="P152" s="102"/>
      <c r="Q152" s="102">
        <v>0.1993</v>
      </c>
      <c r="R152" s="102"/>
      <c r="S152" s="102">
        <v>0.19320000000000001</v>
      </c>
      <c r="T152" s="102"/>
      <c r="U152" s="102">
        <v>0.19320000000000001</v>
      </c>
      <c r="V152" s="102"/>
      <c r="W152" s="102">
        <v>0.19320000000000001</v>
      </c>
      <c r="X152" s="102"/>
      <c r="Y152" s="102">
        <v>0.19320000000000001</v>
      </c>
      <c r="Z152" s="102"/>
      <c r="AA152" s="102">
        <v>0.19320000000000001</v>
      </c>
      <c r="AB152" s="102"/>
      <c r="AC152" s="102">
        <v>0.19320000000000001</v>
      </c>
      <c r="AD152" s="102"/>
      <c r="AE152" s="102">
        <v>0.19320000000000001</v>
      </c>
      <c r="AF152" s="102"/>
      <c r="AG152" s="102">
        <v>0.19320000000000001</v>
      </c>
      <c r="AH152" s="102"/>
      <c r="AI152" s="102">
        <v>0.19320000000000001</v>
      </c>
      <c r="AJ152" s="102"/>
      <c r="AK152" s="102">
        <v>0.1993</v>
      </c>
      <c r="AL152" s="102"/>
      <c r="AM152" s="102">
        <v>0.17799999999999999</v>
      </c>
      <c r="AN152" s="102"/>
      <c r="AO152" s="102">
        <v>0.19320000000000001</v>
      </c>
      <c r="AP152" s="102"/>
      <c r="AQ152" s="102">
        <v>0.19320000000000001</v>
      </c>
      <c r="AR152" s="102"/>
      <c r="AS152" s="102">
        <v>0.1993</v>
      </c>
    </row>
    <row r="153" spans="1:45" x14ac:dyDescent="0.35">
      <c r="A153" s="79" t="str">
        <f>Rates!A153</f>
        <v>Infant Development Program, Family Therapist, Home and Community-Based, 1:2</v>
      </c>
      <c r="B153" t="s">
        <v>495</v>
      </c>
      <c r="C153" s="102">
        <v>0.19320000000000001</v>
      </c>
      <c r="E153" s="102">
        <v>0.1993</v>
      </c>
      <c r="F153" s="102"/>
      <c r="G153" s="102">
        <v>0.1993</v>
      </c>
      <c r="H153" s="102"/>
      <c r="I153" s="102">
        <v>0.17799999999999999</v>
      </c>
      <c r="J153" s="102"/>
      <c r="K153" s="102">
        <v>0.1993</v>
      </c>
      <c r="L153" s="102"/>
      <c r="M153" s="102">
        <v>0.17799999999999999</v>
      </c>
      <c r="N153" s="102"/>
      <c r="O153" s="102">
        <v>0.1993</v>
      </c>
      <c r="P153" s="102"/>
      <c r="Q153" s="102">
        <v>0.1993</v>
      </c>
      <c r="R153" s="102"/>
      <c r="S153" s="102">
        <v>0.19320000000000001</v>
      </c>
      <c r="T153" s="102"/>
      <c r="U153" s="102">
        <v>0.19320000000000001</v>
      </c>
      <c r="V153" s="102"/>
      <c r="W153" s="102">
        <v>0.19320000000000001</v>
      </c>
      <c r="X153" s="102"/>
      <c r="Y153" s="102">
        <v>0.19320000000000001</v>
      </c>
      <c r="Z153" s="102"/>
      <c r="AA153" s="102">
        <v>0.19320000000000001</v>
      </c>
      <c r="AB153" s="102"/>
      <c r="AC153" s="102">
        <v>0.19320000000000001</v>
      </c>
      <c r="AD153" s="102"/>
      <c r="AE153" s="102">
        <v>0.19320000000000001</v>
      </c>
      <c r="AF153" s="102"/>
      <c r="AG153" s="102">
        <v>0.19320000000000001</v>
      </c>
      <c r="AH153" s="102"/>
      <c r="AI153" s="102">
        <v>0.19320000000000001</v>
      </c>
      <c r="AJ153" s="102"/>
      <c r="AK153" s="102">
        <v>0.1993</v>
      </c>
      <c r="AL153" s="102"/>
      <c r="AM153" s="102">
        <v>0.17799999999999999</v>
      </c>
      <c r="AN153" s="102"/>
      <c r="AO153" s="102">
        <v>0.19320000000000001</v>
      </c>
      <c r="AP153" s="102"/>
      <c r="AQ153" s="102">
        <v>0.19320000000000001</v>
      </c>
      <c r="AR153" s="102"/>
      <c r="AS153" s="102">
        <v>0.1993</v>
      </c>
    </row>
    <row r="154" spans="1:45" x14ac:dyDescent="0.35">
      <c r="A154" s="79" t="str">
        <f>Rates!A154</f>
        <v>Infant Development Program, Family Therapist, Home and Community-Based, 1:3</v>
      </c>
      <c r="B154" t="s">
        <v>496</v>
      </c>
      <c r="C154" s="102">
        <v>0.19320000000000001</v>
      </c>
      <c r="E154" s="102">
        <v>0.1993</v>
      </c>
      <c r="F154" s="102"/>
      <c r="G154" s="102">
        <v>0.1993</v>
      </c>
      <c r="H154" s="102"/>
      <c r="I154" s="102">
        <v>0.17799999999999999</v>
      </c>
      <c r="J154" s="102"/>
      <c r="K154" s="102">
        <v>0.1993</v>
      </c>
      <c r="L154" s="102"/>
      <c r="M154" s="102">
        <v>0.17799999999999999</v>
      </c>
      <c r="N154" s="102"/>
      <c r="O154" s="102">
        <v>0.1993</v>
      </c>
      <c r="P154" s="102"/>
      <c r="Q154" s="102">
        <v>0.1993</v>
      </c>
      <c r="R154" s="102"/>
      <c r="S154" s="102">
        <v>0.19320000000000001</v>
      </c>
      <c r="T154" s="102"/>
      <c r="U154" s="102">
        <v>0.19320000000000001</v>
      </c>
      <c r="V154" s="102"/>
      <c r="W154" s="102">
        <v>0.19320000000000001</v>
      </c>
      <c r="X154" s="102"/>
      <c r="Y154" s="102">
        <v>0.19320000000000001</v>
      </c>
      <c r="Z154" s="102"/>
      <c r="AA154" s="102">
        <v>0.19320000000000001</v>
      </c>
      <c r="AB154" s="102"/>
      <c r="AC154" s="102">
        <v>0.19320000000000001</v>
      </c>
      <c r="AD154" s="102"/>
      <c r="AE154" s="102">
        <v>0.19320000000000001</v>
      </c>
      <c r="AF154" s="102"/>
      <c r="AG154" s="102">
        <v>0.19320000000000001</v>
      </c>
      <c r="AH154" s="102"/>
      <c r="AI154" s="102">
        <v>0.19320000000000001</v>
      </c>
      <c r="AJ154" s="102"/>
      <c r="AK154" s="102">
        <v>0.1993</v>
      </c>
      <c r="AL154" s="102"/>
      <c r="AM154" s="102">
        <v>0.17799999999999999</v>
      </c>
      <c r="AN154" s="102"/>
      <c r="AO154" s="102">
        <v>0.19320000000000001</v>
      </c>
      <c r="AP154" s="102"/>
      <c r="AQ154" s="102">
        <v>0.19320000000000001</v>
      </c>
      <c r="AR154" s="102"/>
      <c r="AS154" s="102">
        <v>0.1993</v>
      </c>
    </row>
    <row r="155" spans="1:45" x14ac:dyDescent="0.35">
      <c r="A155" s="79" t="str">
        <f>Rates!A155</f>
        <v>Infant Development Program, Registered Nurse, Home and Community-Based, 1:1</v>
      </c>
      <c r="B155" t="s">
        <v>497</v>
      </c>
      <c r="C155" s="102">
        <v>0.12429999999999999</v>
      </c>
      <c r="E155" s="102">
        <v>0.12759999999999999</v>
      </c>
      <c r="F155" s="102"/>
      <c r="G155" s="102">
        <v>0.12759999999999999</v>
      </c>
      <c r="H155" s="102"/>
      <c r="I155" s="102">
        <v>0.1099</v>
      </c>
      <c r="J155" s="102"/>
      <c r="K155" s="102">
        <v>0.12759999999999999</v>
      </c>
      <c r="L155" s="102"/>
      <c r="M155" s="102">
        <v>0.1099</v>
      </c>
      <c r="N155" s="102"/>
      <c r="O155" s="102">
        <v>0.12759999999999999</v>
      </c>
      <c r="P155" s="102"/>
      <c r="Q155" s="102">
        <v>0.12759999999999999</v>
      </c>
      <c r="R155" s="102"/>
      <c r="S155" s="102">
        <v>0.12429999999999999</v>
      </c>
      <c r="T155" s="102"/>
      <c r="U155" s="102">
        <v>0.12429999999999999</v>
      </c>
      <c r="V155" s="102"/>
      <c r="W155" s="102">
        <v>0.12429999999999999</v>
      </c>
      <c r="X155" s="102"/>
      <c r="Y155" s="102">
        <v>0.12429999999999999</v>
      </c>
      <c r="Z155" s="102"/>
      <c r="AA155" s="102">
        <v>0.12429999999999999</v>
      </c>
      <c r="AB155" s="102"/>
      <c r="AC155" s="102">
        <v>0.12429999999999999</v>
      </c>
      <c r="AD155" s="102"/>
      <c r="AE155" s="102">
        <v>0.12429999999999999</v>
      </c>
      <c r="AF155" s="102"/>
      <c r="AG155" s="102">
        <v>0.12429999999999999</v>
      </c>
      <c r="AH155" s="102"/>
      <c r="AI155" s="102">
        <v>0.12429999999999999</v>
      </c>
      <c r="AJ155" s="102"/>
      <c r="AK155" s="102">
        <v>0.12759999999999999</v>
      </c>
      <c r="AL155" s="102"/>
      <c r="AM155" s="102">
        <v>0.1099</v>
      </c>
      <c r="AN155" s="102"/>
      <c r="AO155" s="102">
        <v>0.12429999999999999</v>
      </c>
      <c r="AP155" s="102"/>
      <c r="AQ155" s="102">
        <v>0.12429999999999999</v>
      </c>
      <c r="AR155" s="102"/>
      <c r="AS155" s="102">
        <v>0.12759999999999999</v>
      </c>
    </row>
    <row r="156" spans="1:45" x14ac:dyDescent="0.35">
      <c r="A156" s="79" t="str">
        <f>Rates!A156</f>
        <v>Infant Development Program, Registered Nurse, Home and Community-Based, 1:2</v>
      </c>
      <c r="B156" t="s">
        <v>498</v>
      </c>
      <c r="C156" s="102">
        <v>0.12429999999999999</v>
      </c>
      <c r="E156" s="102">
        <v>0.12759999999999999</v>
      </c>
      <c r="F156" s="102"/>
      <c r="G156" s="102">
        <v>0.12759999999999999</v>
      </c>
      <c r="H156" s="102"/>
      <c r="I156" s="102">
        <v>0.1099</v>
      </c>
      <c r="J156" s="102"/>
      <c r="K156" s="102">
        <v>0.12759999999999999</v>
      </c>
      <c r="L156" s="102"/>
      <c r="M156" s="102">
        <v>0.1099</v>
      </c>
      <c r="N156" s="102"/>
      <c r="O156" s="102">
        <v>0.12759999999999999</v>
      </c>
      <c r="P156" s="102"/>
      <c r="Q156" s="102">
        <v>0.12759999999999999</v>
      </c>
      <c r="R156" s="102"/>
      <c r="S156" s="102">
        <v>0.12429999999999999</v>
      </c>
      <c r="T156" s="102"/>
      <c r="U156" s="102">
        <v>0.12429999999999999</v>
      </c>
      <c r="V156" s="102"/>
      <c r="W156" s="102">
        <v>0.12429999999999999</v>
      </c>
      <c r="X156" s="102"/>
      <c r="Y156" s="102">
        <v>0.12429999999999999</v>
      </c>
      <c r="Z156" s="102"/>
      <c r="AA156" s="102">
        <v>0.12429999999999999</v>
      </c>
      <c r="AB156" s="102"/>
      <c r="AC156" s="102">
        <v>0.12429999999999999</v>
      </c>
      <c r="AD156" s="102"/>
      <c r="AE156" s="102">
        <v>0.12429999999999999</v>
      </c>
      <c r="AF156" s="102"/>
      <c r="AG156" s="102">
        <v>0.12429999999999999</v>
      </c>
      <c r="AH156" s="102"/>
      <c r="AI156" s="102">
        <v>0.12429999999999999</v>
      </c>
      <c r="AJ156" s="102"/>
      <c r="AK156" s="102">
        <v>0.12759999999999999</v>
      </c>
      <c r="AL156" s="102"/>
      <c r="AM156" s="102">
        <v>0.1099</v>
      </c>
      <c r="AN156" s="102"/>
      <c r="AO156" s="102">
        <v>0.12429999999999999</v>
      </c>
      <c r="AP156" s="102"/>
      <c r="AQ156" s="102">
        <v>0.12429999999999999</v>
      </c>
      <c r="AR156" s="102"/>
      <c r="AS156" s="102">
        <v>0.12759999999999999</v>
      </c>
    </row>
    <row r="157" spans="1:45" x14ac:dyDescent="0.35">
      <c r="A157" s="79" t="str">
        <f>Rates!A157</f>
        <v>Infant Development Program, Registered Nurse, Home and Community-Based, 1:3</v>
      </c>
      <c r="B157" t="s">
        <v>499</v>
      </c>
      <c r="C157" s="102">
        <v>0.12429999999999999</v>
      </c>
      <c r="E157" s="102">
        <v>0.12759999999999999</v>
      </c>
      <c r="F157" s="102"/>
      <c r="G157" s="102">
        <v>0.12759999999999999</v>
      </c>
      <c r="H157" s="102"/>
      <c r="I157" s="102">
        <v>0.1099</v>
      </c>
      <c r="J157" s="102"/>
      <c r="K157" s="102">
        <v>0.12759999999999999</v>
      </c>
      <c r="L157" s="102"/>
      <c r="M157" s="102">
        <v>0.1099</v>
      </c>
      <c r="N157" s="102"/>
      <c r="O157" s="102">
        <v>0.12759999999999999</v>
      </c>
      <c r="P157" s="102"/>
      <c r="Q157" s="102">
        <v>0.12759999999999999</v>
      </c>
      <c r="R157" s="102"/>
      <c r="S157" s="102">
        <v>0.12429999999999999</v>
      </c>
      <c r="T157" s="102"/>
      <c r="U157" s="102">
        <v>0.12429999999999999</v>
      </c>
      <c r="V157" s="102"/>
      <c r="W157" s="102">
        <v>0.12429999999999999</v>
      </c>
      <c r="X157" s="102"/>
      <c r="Y157" s="102">
        <v>0.12429999999999999</v>
      </c>
      <c r="Z157" s="102"/>
      <c r="AA157" s="102">
        <v>0.12429999999999999</v>
      </c>
      <c r="AB157" s="102"/>
      <c r="AC157" s="102">
        <v>0.12429999999999999</v>
      </c>
      <c r="AD157" s="102"/>
      <c r="AE157" s="102">
        <v>0.12429999999999999</v>
      </c>
      <c r="AF157" s="102"/>
      <c r="AG157" s="102">
        <v>0.12429999999999999</v>
      </c>
      <c r="AH157" s="102"/>
      <c r="AI157" s="102">
        <v>0.12429999999999999</v>
      </c>
      <c r="AJ157" s="102"/>
      <c r="AK157" s="102">
        <v>0.12759999999999999</v>
      </c>
      <c r="AL157" s="102"/>
      <c r="AM157" s="102">
        <v>0.1099</v>
      </c>
      <c r="AN157" s="102"/>
      <c r="AO157" s="102">
        <v>0.12429999999999999</v>
      </c>
      <c r="AP157" s="102"/>
      <c r="AQ157" s="102">
        <v>0.12429999999999999</v>
      </c>
      <c r="AR157" s="102"/>
      <c r="AS157" s="102">
        <v>0.12759999999999999</v>
      </c>
    </row>
    <row r="158" spans="1:45" x14ac:dyDescent="0.35">
      <c r="A158" s="79" t="str">
        <f>Rates!A158</f>
        <v>Infant Development Program, Licensed Vocational Nurse, Home and Community-Based, 1:1</v>
      </c>
      <c r="B158" t="s">
        <v>500</v>
      </c>
      <c r="C158" s="102">
        <v>0.15340000000000001</v>
      </c>
      <c r="E158" s="102">
        <v>0.1575</v>
      </c>
      <c r="F158" s="102"/>
      <c r="G158" s="102">
        <v>0.1575</v>
      </c>
      <c r="H158" s="102"/>
      <c r="I158" s="102">
        <v>0.1434</v>
      </c>
      <c r="J158" s="102"/>
      <c r="K158" s="102">
        <v>0.1575</v>
      </c>
      <c r="L158" s="102"/>
      <c r="M158" s="102">
        <v>0.1434</v>
      </c>
      <c r="N158" s="102"/>
      <c r="O158" s="102">
        <v>0.1575</v>
      </c>
      <c r="P158" s="102"/>
      <c r="Q158" s="102">
        <v>0.1575</v>
      </c>
      <c r="R158" s="102"/>
      <c r="S158" s="102">
        <v>0.15340000000000001</v>
      </c>
      <c r="T158" s="102"/>
      <c r="U158" s="102">
        <v>0.15340000000000001</v>
      </c>
      <c r="V158" s="102"/>
      <c r="W158" s="102">
        <v>0.15340000000000001</v>
      </c>
      <c r="X158" s="102"/>
      <c r="Y158" s="102">
        <v>0.15340000000000001</v>
      </c>
      <c r="Z158" s="102"/>
      <c r="AA158" s="102">
        <v>0.15340000000000001</v>
      </c>
      <c r="AB158" s="102"/>
      <c r="AC158" s="102">
        <v>0.15340000000000001</v>
      </c>
      <c r="AD158" s="102"/>
      <c r="AE158" s="102">
        <v>0.15340000000000001</v>
      </c>
      <c r="AF158" s="102"/>
      <c r="AG158" s="102">
        <v>0.15340000000000001</v>
      </c>
      <c r="AH158" s="102"/>
      <c r="AI158" s="102">
        <v>0.15340000000000001</v>
      </c>
      <c r="AJ158" s="102"/>
      <c r="AK158" s="102">
        <v>0.1575</v>
      </c>
      <c r="AL158" s="102"/>
      <c r="AM158" s="102">
        <v>0.1434</v>
      </c>
      <c r="AN158" s="102"/>
      <c r="AO158" s="102">
        <v>0.15340000000000001</v>
      </c>
      <c r="AP158" s="102"/>
      <c r="AQ158" s="102">
        <v>0.15340000000000001</v>
      </c>
      <c r="AR158" s="102"/>
      <c r="AS158" s="102">
        <v>0.1575</v>
      </c>
    </row>
    <row r="159" spans="1:45" x14ac:dyDescent="0.35">
      <c r="A159" s="79" t="str">
        <f>Rates!A159</f>
        <v>Infant Development Program, Licensed Vocational Nurse, Home and Community-Based, 1:2</v>
      </c>
      <c r="B159" t="s">
        <v>501</v>
      </c>
      <c r="C159" s="102">
        <v>0.15340000000000001</v>
      </c>
      <c r="E159" s="102">
        <v>0.1575</v>
      </c>
      <c r="F159" s="102"/>
      <c r="G159" s="102">
        <v>0.1575</v>
      </c>
      <c r="H159" s="102"/>
      <c r="I159" s="102">
        <v>0.1434</v>
      </c>
      <c r="J159" s="102"/>
      <c r="K159" s="102">
        <v>0.1575</v>
      </c>
      <c r="L159" s="102"/>
      <c r="M159" s="102">
        <v>0.1434</v>
      </c>
      <c r="N159" s="102"/>
      <c r="O159" s="102">
        <v>0.1575</v>
      </c>
      <c r="P159" s="102"/>
      <c r="Q159" s="102">
        <v>0.1575</v>
      </c>
      <c r="R159" s="102"/>
      <c r="S159" s="102">
        <v>0.15340000000000001</v>
      </c>
      <c r="T159" s="102"/>
      <c r="U159" s="102">
        <v>0.15340000000000001</v>
      </c>
      <c r="V159" s="102"/>
      <c r="W159" s="102">
        <v>0.15340000000000001</v>
      </c>
      <c r="X159" s="102"/>
      <c r="Y159" s="102">
        <v>0.15340000000000001</v>
      </c>
      <c r="Z159" s="102"/>
      <c r="AA159" s="102">
        <v>0.15340000000000001</v>
      </c>
      <c r="AB159" s="102"/>
      <c r="AC159" s="102">
        <v>0.15340000000000001</v>
      </c>
      <c r="AD159" s="102"/>
      <c r="AE159" s="102">
        <v>0.15340000000000001</v>
      </c>
      <c r="AF159" s="102"/>
      <c r="AG159" s="102">
        <v>0.15340000000000001</v>
      </c>
      <c r="AH159" s="102"/>
      <c r="AI159" s="102">
        <v>0.15340000000000001</v>
      </c>
      <c r="AJ159" s="102"/>
      <c r="AK159" s="102">
        <v>0.1575</v>
      </c>
      <c r="AL159" s="102"/>
      <c r="AM159" s="102">
        <v>0.1434</v>
      </c>
      <c r="AN159" s="102"/>
      <c r="AO159" s="102">
        <v>0.15340000000000001</v>
      </c>
      <c r="AP159" s="102"/>
      <c r="AQ159" s="102">
        <v>0.15340000000000001</v>
      </c>
      <c r="AR159" s="102"/>
      <c r="AS159" s="102">
        <v>0.1575</v>
      </c>
    </row>
    <row r="160" spans="1:45" x14ac:dyDescent="0.35">
      <c r="A160" s="79" t="str">
        <f>Rates!A160</f>
        <v>Infant Development Program, Licensed Vocational Nurse, Home and Community-Based, 1:3</v>
      </c>
      <c r="B160" t="s">
        <v>502</v>
      </c>
      <c r="C160" s="102">
        <v>0.15340000000000001</v>
      </c>
      <c r="E160" s="102">
        <v>0.1575</v>
      </c>
      <c r="F160" s="102"/>
      <c r="G160" s="102">
        <v>0.1575</v>
      </c>
      <c r="H160" s="102"/>
      <c r="I160" s="102">
        <v>0.1434</v>
      </c>
      <c r="J160" s="102"/>
      <c r="K160" s="102">
        <v>0.1575</v>
      </c>
      <c r="L160" s="102"/>
      <c r="M160" s="102">
        <v>0.1434</v>
      </c>
      <c r="N160" s="102"/>
      <c r="O160" s="102">
        <v>0.1575</v>
      </c>
      <c r="P160" s="102"/>
      <c r="Q160" s="102">
        <v>0.1575</v>
      </c>
      <c r="R160" s="102"/>
      <c r="S160" s="102">
        <v>0.15340000000000001</v>
      </c>
      <c r="T160" s="102"/>
      <c r="U160" s="102">
        <v>0.15340000000000001</v>
      </c>
      <c r="V160" s="102"/>
      <c r="W160" s="102">
        <v>0.15340000000000001</v>
      </c>
      <c r="X160" s="102"/>
      <c r="Y160" s="102">
        <v>0.15340000000000001</v>
      </c>
      <c r="Z160" s="102"/>
      <c r="AA160" s="102">
        <v>0.15340000000000001</v>
      </c>
      <c r="AB160" s="102"/>
      <c r="AC160" s="102">
        <v>0.15340000000000001</v>
      </c>
      <c r="AD160" s="102"/>
      <c r="AE160" s="102">
        <v>0.15340000000000001</v>
      </c>
      <c r="AF160" s="102"/>
      <c r="AG160" s="102">
        <v>0.15340000000000001</v>
      </c>
      <c r="AH160" s="102"/>
      <c r="AI160" s="102">
        <v>0.15340000000000001</v>
      </c>
      <c r="AJ160" s="102"/>
      <c r="AK160" s="102">
        <v>0.1575</v>
      </c>
      <c r="AL160" s="102"/>
      <c r="AM160" s="102">
        <v>0.1434</v>
      </c>
      <c r="AN160" s="102"/>
      <c r="AO160" s="102">
        <v>0.15340000000000001</v>
      </c>
      <c r="AP160" s="102"/>
      <c r="AQ160" s="102">
        <v>0.15340000000000001</v>
      </c>
      <c r="AR160" s="102"/>
      <c r="AS160" s="102">
        <v>0.1575</v>
      </c>
    </row>
    <row r="161" spans="1:45" x14ac:dyDescent="0.35">
      <c r="A161" s="79" t="str">
        <f>Rates!A161</f>
        <v>Infant Development Program, Registered Dietitian, Home and Community-Based, 1:1</v>
      </c>
      <c r="B161" t="s">
        <v>503</v>
      </c>
      <c r="C161" s="102">
        <v>0.1464</v>
      </c>
      <c r="E161" s="102">
        <v>0.15010000000000001</v>
      </c>
      <c r="F161" s="102"/>
      <c r="G161" s="102">
        <v>0.15010000000000001</v>
      </c>
      <c r="H161" s="102"/>
      <c r="I161" s="102">
        <v>0.13730000000000001</v>
      </c>
      <c r="J161" s="102"/>
      <c r="K161" s="102">
        <v>0.15010000000000001</v>
      </c>
      <c r="L161" s="102"/>
      <c r="M161" s="102">
        <v>0.13730000000000001</v>
      </c>
      <c r="N161" s="102"/>
      <c r="O161" s="102">
        <v>0.15010000000000001</v>
      </c>
      <c r="P161" s="102"/>
      <c r="Q161" s="102">
        <v>0.15010000000000001</v>
      </c>
      <c r="R161" s="102"/>
      <c r="S161" s="102">
        <v>0.1464</v>
      </c>
      <c r="T161" s="102"/>
      <c r="U161" s="102">
        <v>0.1464</v>
      </c>
      <c r="V161" s="102"/>
      <c r="W161" s="102">
        <v>0.1464</v>
      </c>
      <c r="X161" s="102"/>
      <c r="Y161" s="102">
        <v>0.1464</v>
      </c>
      <c r="Z161" s="102"/>
      <c r="AA161" s="102">
        <v>0.1464</v>
      </c>
      <c r="AB161" s="102"/>
      <c r="AC161" s="102">
        <v>0.1464</v>
      </c>
      <c r="AD161" s="102"/>
      <c r="AE161" s="102">
        <v>0.1464</v>
      </c>
      <c r="AF161" s="102"/>
      <c r="AG161" s="102">
        <v>0.1464</v>
      </c>
      <c r="AH161" s="102"/>
      <c r="AI161" s="102">
        <v>0.1464</v>
      </c>
      <c r="AJ161" s="102"/>
      <c r="AK161" s="102">
        <v>0.15010000000000001</v>
      </c>
      <c r="AL161" s="102"/>
      <c r="AM161" s="102">
        <v>0.13730000000000001</v>
      </c>
      <c r="AN161" s="102"/>
      <c r="AO161" s="102">
        <v>0.1464</v>
      </c>
      <c r="AP161" s="102"/>
      <c r="AQ161" s="102">
        <v>0.1464</v>
      </c>
      <c r="AR161" s="102"/>
      <c r="AS161" s="102">
        <v>0.15010000000000001</v>
      </c>
    </row>
    <row r="162" spans="1:45" x14ac:dyDescent="0.35">
      <c r="A162" s="79" t="str">
        <f>Rates!A162</f>
        <v>Infant Development Program, Registered Dietitian, Home and Community-Based, 1:2</v>
      </c>
      <c r="B162" t="s">
        <v>504</v>
      </c>
      <c r="C162" s="102">
        <v>0.1464</v>
      </c>
      <c r="E162" s="102">
        <v>0.15010000000000001</v>
      </c>
      <c r="F162" s="102"/>
      <c r="G162" s="102">
        <v>0.15010000000000001</v>
      </c>
      <c r="H162" s="102"/>
      <c r="I162" s="102">
        <v>0.13730000000000001</v>
      </c>
      <c r="J162" s="102"/>
      <c r="K162" s="102">
        <v>0.15010000000000001</v>
      </c>
      <c r="L162" s="102"/>
      <c r="M162" s="102">
        <v>0.13730000000000001</v>
      </c>
      <c r="N162" s="102"/>
      <c r="O162" s="102">
        <v>0.15010000000000001</v>
      </c>
      <c r="P162" s="102"/>
      <c r="Q162" s="102">
        <v>0.15010000000000001</v>
      </c>
      <c r="R162" s="102"/>
      <c r="S162" s="102">
        <v>0.1464</v>
      </c>
      <c r="T162" s="102"/>
      <c r="U162" s="102">
        <v>0.1464</v>
      </c>
      <c r="V162" s="102"/>
      <c r="W162" s="102">
        <v>0.1464</v>
      </c>
      <c r="X162" s="102"/>
      <c r="Y162" s="102">
        <v>0.1464</v>
      </c>
      <c r="Z162" s="102"/>
      <c r="AA162" s="102">
        <v>0.1464</v>
      </c>
      <c r="AB162" s="102"/>
      <c r="AC162" s="102">
        <v>0.1464</v>
      </c>
      <c r="AD162" s="102"/>
      <c r="AE162" s="102">
        <v>0.1464</v>
      </c>
      <c r="AF162" s="102"/>
      <c r="AG162" s="102">
        <v>0.1464</v>
      </c>
      <c r="AH162" s="102"/>
      <c r="AI162" s="102">
        <v>0.1464</v>
      </c>
      <c r="AJ162" s="102"/>
      <c r="AK162" s="102">
        <v>0.15010000000000001</v>
      </c>
      <c r="AL162" s="102"/>
      <c r="AM162" s="102">
        <v>0.13730000000000001</v>
      </c>
      <c r="AN162" s="102"/>
      <c r="AO162" s="102">
        <v>0.1464</v>
      </c>
      <c r="AP162" s="102"/>
      <c r="AQ162" s="102">
        <v>0.1464</v>
      </c>
      <c r="AR162" s="102"/>
      <c r="AS162" s="102">
        <v>0.15010000000000001</v>
      </c>
    </row>
    <row r="163" spans="1:45" x14ac:dyDescent="0.35">
      <c r="A163" s="79" t="str">
        <f>Rates!A163</f>
        <v>Infant Development Program, Registered Dietitian, Home and Community-Based, 1:3</v>
      </c>
      <c r="B163" t="s">
        <v>505</v>
      </c>
      <c r="C163" s="102">
        <v>0.1464</v>
      </c>
      <c r="E163" s="102">
        <v>0.15010000000000001</v>
      </c>
      <c r="F163" s="102"/>
      <c r="G163" s="102">
        <v>0.15010000000000001</v>
      </c>
      <c r="H163" s="102"/>
      <c r="I163" s="102">
        <v>0.13730000000000001</v>
      </c>
      <c r="J163" s="102"/>
      <c r="K163" s="102">
        <v>0.15010000000000001</v>
      </c>
      <c r="L163" s="102"/>
      <c r="M163" s="102">
        <v>0.13730000000000001</v>
      </c>
      <c r="N163" s="102"/>
      <c r="O163" s="102">
        <v>0.15010000000000001</v>
      </c>
      <c r="P163" s="102"/>
      <c r="Q163" s="102">
        <v>0.15010000000000001</v>
      </c>
      <c r="R163" s="102"/>
      <c r="S163" s="102">
        <v>0.1464</v>
      </c>
      <c r="T163" s="102"/>
      <c r="U163" s="102">
        <v>0.1464</v>
      </c>
      <c r="V163" s="102"/>
      <c r="W163" s="102">
        <v>0.1464</v>
      </c>
      <c r="X163" s="102"/>
      <c r="Y163" s="102">
        <v>0.1464</v>
      </c>
      <c r="Z163" s="102"/>
      <c r="AA163" s="102">
        <v>0.1464</v>
      </c>
      <c r="AB163" s="102"/>
      <c r="AC163" s="102">
        <v>0.1464</v>
      </c>
      <c r="AD163" s="102"/>
      <c r="AE163" s="102">
        <v>0.1464</v>
      </c>
      <c r="AF163" s="102"/>
      <c r="AG163" s="102">
        <v>0.1464</v>
      </c>
      <c r="AH163" s="102"/>
      <c r="AI163" s="102">
        <v>0.1464</v>
      </c>
      <c r="AJ163" s="102"/>
      <c r="AK163" s="102">
        <v>0.15010000000000001</v>
      </c>
      <c r="AL163" s="102"/>
      <c r="AM163" s="102">
        <v>0.13730000000000001</v>
      </c>
      <c r="AN163" s="102"/>
      <c r="AO163" s="102">
        <v>0.1464</v>
      </c>
      <c r="AP163" s="102"/>
      <c r="AQ163" s="102">
        <v>0.1464</v>
      </c>
      <c r="AR163" s="102"/>
      <c r="AS163" s="102">
        <v>0.15010000000000001</v>
      </c>
    </row>
    <row r="164" spans="1:45" x14ac:dyDescent="0.35">
      <c r="A164" s="79" t="str">
        <f>Rates!A164</f>
        <v>Infant Development Program, Social Worker, Home and Community-Based, 1:1</v>
      </c>
      <c r="B164" t="s">
        <v>506</v>
      </c>
      <c r="C164" s="102">
        <v>0.15620000000000001</v>
      </c>
      <c r="E164" s="102">
        <v>0.16039999999999999</v>
      </c>
      <c r="F164" s="102"/>
      <c r="G164" s="102">
        <v>0.16039999999999999</v>
      </c>
      <c r="H164" s="102"/>
      <c r="I164" s="102">
        <v>0.14580000000000001</v>
      </c>
      <c r="J164" s="102"/>
      <c r="K164" s="102">
        <v>0.16039999999999999</v>
      </c>
      <c r="L164" s="102"/>
      <c r="M164" s="102">
        <v>0.14580000000000001</v>
      </c>
      <c r="N164" s="102"/>
      <c r="O164" s="102">
        <v>0.16039999999999999</v>
      </c>
      <c r="P164" s="102"/>
      <c r="Q164" s="102">
        <v>0.16039999999999999</v>
      </c>
      <c r="R164" s="102"/>
      <c r="S164" s="102">
        <v>0.15620000000000001</v>
      </c>
      <c r="T164" s="102"/>
      <c r="U164" s="102">
        <v>0.15620000000000001</v>
      </c>
      <c r="V164" s="102"/>
      <c r="W164" s="102">
        <v>0.15620000000000001</v>
      </c>
      <c r="X164" s="102"/>
      <c r="Y164" s="102">
        <v>0.15620000000000001</v>
      </c>
      <c r="Z164" s="102"/>
      <c r="AA164" s="102">
        <v>0.15620000000000001</v>
      </c>
      <c r="AB164" s="102"/>
      <c r="AC164" s="102">
        <v>0.15620000000000001</v>
      </c>
      <c r="AD164" s="102"/>
      <c r="AE164" s="102">
        <v>0.15620000000000001</v>
      </c>
      <c r="AF164" s="102"/>
      <c r="AG164" s="102">
        <v>0.15620000000000001</v>
      </c>
      <c r="AH164" s="102"/>
      <c r="AI164" s="102">
        <v>0.15620000000000001</v>
      </c>
      <c r="AJ164" s="102"/>
      <c r="AK164" s="102">
        <v>0.16039999999999999</v>
      </c>
      <c r="AL164" s="102"/>
      <c r="AM164" s="102">
        <v>0.14580000000000001</v>
      </c>
      <c r="AN164" s="102"/>
      <c r="AO164" s="102">
        <v>0.15620000000000001</v>
      </c>
      <c r="AP164" s="102"/>
      <c r="AQ164" s="102">
        <v>0.15620000000000001</v>
      </c>
      <c r="AR164" s="102"/>
      <c r="AS164" s="102">
        <v>0.16039999999999999</v>
      </c>
    </row>
    <row r="165" spans="1:45" x14ac:dyDescent="0.35">
      <c r="A165" s="79" t="str">
        <f>Rates!A165</f>
        <v>Infant Development Program, Social Worker, Home and Community-Based, 1:2</v>
      </c>
      <c r="B165" t="s">
        <v>507</v>
      </c>
      <c r="C165" s="102">
        <v>0.15620000000000001</v>
      </c>
      <c r="E165" s="102">
        <v>0.16039999999999999</v>
      </c>
      <c r="F165" s="102"/>
      <c r="G165" s="102">
        <v>0.16039999999999999</v>
      </c>
      <c r="H165" s="102"/>
      <c r="I165" s="102">
        <v>0.14580000000000001</v>
      </c>
      <c r="J165" s="102"/>
      <c r="K165" s="102">
        <v>0.16039999999999999</v>
      </c>
      <c r="L165" s="102"/>
      <c r="M165" s="102">
        <v>0.14580000000000001</v>
      </c>
      <c r="N165" s="102"/>
      <c r="O165" s="102">
        <v>0.16039999999999999</v>
      </c>
      <c r="P165" s="102"/>
      <c r="Q165" s="102">
        <v>0.16039999999999999</v>
      </c>
      <c r="R165" s="102"/>
      <c r="S165" s="102">
        <v>0.15620000000000001</v>
      </c>
      <c r="T165" s="102"/>
      <c r="U165" s="102">
        <v>0.15620000000000001</v>
      </c>
      <c r="V165" s="102"/>
      <c r="W165" s="102">
        <v>0.15620000000000001</v>
      </c>
      <c r="X165" s="102"/>
      <c r="Y165" s="102">
        <v>0.15620000000000001</v>
      </c>
      <c r="Z165" s="102"/>
      <c r="AA165" s="102">
        <v>0.15620000000000001</v>
      </c>
      <c r="AB165" s="102"/>
      <c r="AC165" s="102">
        <v>0.15620000000000001</v>
      </c>
      <c r="AD165" s="102"/>
      <c r="AE165" s="102">
        <v>0.15620000000000001</v>
      </c>
      <c r="AF165" s="102"/>
      <c r="AG165" s="102">
        <v>0.15620000000000001</v>
      </c>
      <c r="AH165" s="102"/>
      <c r="AI165" s="102">
        <v>0.15620000000000001</v>
      </c>
      <c r="AJ165" s="102"/>
      <c r="AK165" s="102">
        <v>0.16039999999999999</v>
      </c>
      <c r="AL165" s="102"/>
      <c r="AM165" s="102">
        <v>0.14580000000000001</v>
      </c>
      <c r="AN165" s="102"/>
      <c r="AO165" s="102">
        <v>0.15620000000000001</v>
      </c>
      <c r="AP165" s="102"/>
      <c r="AQ165" s="102">
        <v>0.15620000000000001</v>
      </c>
      <c r="AR165" s="102"/>
      <c r="AS165" s="102">
        <v>0.16039999999999999</v>
      </c>
    </row>
    <row r="166" spans="1:45" x14ac:dyDescent="0.35">
      <c r="A166" s="79" t="str">
        <f>Rates!A166</f>
        <v>Infant Development Program, Social Worker, Home and Community-Based, 1:3</v>
      </c>
      <c r="B166" t="s">
        <v>508</v>
      </c>
      <c r="C166" s="102">
        <v>0.15620000000000001</v>
      </c>
      <c r="E166" s="102">
        <v>0.16039999999999999</v>
      </c>
      <c r="F166" s="102"/>
      <c r="G166" s="102">
        <v>0.16039999999999999</v>
      </c>
      <c r="H166" s="102"/>
      <c r="I166" s="102">
        <v>0.14580000000000001</v>
      </c>
      <c r="J166" s="102"/>
      <c r="K166" s="102">
        <v>0.16039999999999999</v>
      </c>
      <c r="L166" s="102"/>
      <c r="M166" s="102">
        <v>0.14580000000000001</v>
      </c>
      <c r="N166" s="102"/>
      <c r="O166" s="102">
        <v>0.16039999999999999</v>
      </c>
      <c r="P166" s="102"/>
      <c r="Q166" s="102">
        <v>0.16039999999999999</v>
      </c>
      <c r="R166" s="102"/>
      <c r="S166" s="102">
        <v>0.15620000000000001</v>
      </c>
      <c r="T166" s="102"/>
      <c r="U166" s="102">
        <v>0.15620000000000001</v>
      </c>
      <c r="V166" s="102"/>
      <c r="W166" s="102">
        <v>0.15620000000000001</v>
      </c>
      <c r="X166" s="102"/>
      <c r="Y166" s="102">
        <v>0.15620000000000001</v>
      </c>
      <c r="Z166" s="102"/>
      <c r="AA166" s="102">
        <v>0.15620000000000001</v>
      </c>
      <c r="AB166" s="102"/>
      <c r="AC166" s="102">
        <v>0.15620000000000001</v>
      </c>
      <c r="AD166" s="102"/>
      <c r="AE166" s="102">
        <v>0.15620000000000001</v>
      </c>
      <c r="AF166" s="102"/>
      <c r="AG166" s="102">
        <v>0.15620000000000001</v>
      </c>
      <c r="AH166" s="102"/>
      <c r="AI166" s="102">
        <v>0.15620000000000001</v>
      </c>
      <c r="AJ166" s="102"/>
      <c r="AK166" s="102">
        <v>0.16039999999999999</v>
      </c>
      <c r="AL166" s="102"/>
      <c r="AM166" s="102">
        <v>0.14580000000000001</v>
      </c>
      <c r="AN166" s="102"/>
      <c r="AO166" s="102">
        <v>0.15620000000000001</v>
      </c>
      <c r="AP166" s="102"/>
      <c r="AQ166" s="102">
        <v>0.15620000000000001</v>
      </c>
      <c r="AR166" s="102"/>
      <c r="AS166" s="102">
        <v>0.16039999999999999</v>
      </c>
    </row>
    <row r="167" spans="1:45" x14ac:dyDescent="0.35">
      <c r="A167" s="79" t="str">
        <f>Rates!A167</f>
        <v>Infant Development Program, Psychologist, Home and Community-Based, 1:1</v>
      </c>
      <c r="B167" t="s">
        <v>509</v>
      </c>
      <c r="C167" s="102">
        <v>0.13</v>
      </c>
      <c r="E167" s="102">
        <v>0.1328</v>
      </c>
      <c r="F167" s="102"/>
      <c r="G167" s="102">
        <v>0.1328</v>
      </c>
      <c r="H167" s="102"/>
      <c r="I167" s="102">
        <v>0.1197</v>
      </c>
      <c r="J167" s="102"/>
      <c r="K167" s="102">
        <v>0.1328</v>
      </c>
      <c r="L167" s="102"/>
      <c r="M167" s="102">
        <v>0.1197</v>
      </c>
      <c r="N167" s="102"/>
      <c r="O167" s="102">
        <v>0.1328</v>
      </c>
      <c r="P167" s="102"/>
      <c r="Q167" s="102">
        <v>0.1328</v>
      </c>
      <c r="R167" s="102"/>
      <c r="S167" s="102">
        <v>0.13</v>
      </c>
      <c r="T167" s="102"/>
      <c r="U167" s="102">
        <v>0.13</v>
      </c>
      <c r="V167" s="102"/>
      <c r="W167" s="102">
        <v>0.13</v>
      </c>
      <c r="X167" s="102"/>
      <c r="Y167" s="102">
        <v>0.13</v>
      </c>
      <c r="Z167" s="102"/>
      <c r="AA167" s="102">
        <v>0.13</v>
      </c>
      <c r="AB167" s="102"/>
      <c r="AC167" s="102">
        <v>0.13</v>
      </c>
      <c r="AD167" s="102"/>
      <c r="AE167" s="102">
        <v>0.13</v>
      </c>
      <c r="AF167" s="102"/>
      <c r="AG167" s="102">
        <v>0.13</v>
      </c>
      <c r="AH167" s="102"/>
      <c r="AI167" s="102">
        <v>0.13</v>
      </c>
      <c r="AJ167" s="102"/>
      <c r="AK167" s="102">
        <v>0.1328</v>
      </c>
      <c r="AL167" s="102"/>
      <c r="AM167" s="102">
        <v>0.1197</v>
      </c>
      <c r="AN167" s="102"/>
      <c r="AO167" s="102">
        <v>0.13</v>
      </c>
      <c r="AP167" s="102"/>
      <c r="AQ167" s="102">
        <v>0.13</v>
      </c>
      <c r="AR167" s="102"/>
      <c r="AS167" s="102">
        <v>0.1328</v>
      </c>
    </row>
    <row r="168" spans="1:45" x14ac:dyDescent="0.35">
      <c r="A168" s="79" t="str">
        <f>Rates!A168</f>
        <v>Infant Development Program, Psychologist, Home and Community-Based, 1:2</v>
      </c>
      <c r="B168" t="s">
        <v>510</v>
      </c>
      <c r="C168" s="102">
        <v>0.13</v>
      </c>
      <c r="E168" s="102">
        <v>0.1328</v>
      </c>
      <c r="F168" s="102"/>
      <c r="G168" s="102">
        <v>0.1328</v>
      </c>
      <c r="H168" s="102"/>
      <c r="I168" s="102">
        <v>0.1197</v>
      </c>
      <c r="J168" s="102"/>
      <c r="K168" s="102">
        <v>0.1328</v>
      </c>
      <c r="L168" s="102"/>
      <c r="M168" s="102">
        <v>0.1197</v>
      </c>
      <c r="N168" s="102"/>
      <c r="O168" s="102">
        <v>0.1328</v>
      </c>
      <c r="P168" s="102"/>
      <c r="Q168" s="102">
        <v>0.1328</v>
      </c>
      <c r="R168" s="102"/>
      <c r="S168" s="102">
        <v>0.13</v>
      </c>
      <c r="T168" s="102"/>
      <c r="U168" s="102">
        <v>0.13</v>
      </c>
      <c r="V168" s="102"/>
      <c r="W168" s="102">
        <v>0.13</v>
      </c>
      <c r="X168" s="102"/>
      <c r="Y168" s="102">
        <v>0.13</v>
      </c>
      <c r="Z168" s="102"/>
      <c r="AA168" s="102">
        <v>0.13</v>
      </c>
      <c r="AB168" s="102"/>
      <c r="AC168" s="102">
        <v>0.13</v>
      </c>
      <c r="AD168" s="102"/>
      <c r="AE168" s="102">
        <v>0.13</v>
      </c>
      <c r="AF168" s="102"/>
      <c r="AG168" s="102">
        <v>0.13</v>
      </c>
      <c r="AH168" s="102"/>
      <c r="AI168" s="102">
        <v>0.13</v>
      </c>
      <c r="AJ168" s="102"/>
      <c r="AK168" s="102">
        <v>0.1328</v>
      </c>
      <c r="AL168" s="102"/>
      <c r="AM168" s="102">
        <v>0.1197</v>
      </c>
      <c r="AN168" s="102"/>
      <c r="AO168" s="102">
        <v>0.13</v>
      </c>
      <c r="AP168" s="102"/>
      <c r="AQ168" s="102">
        <v>0.13</v>
      </c>
      <c r="AR168" s="102"/>
      <c r="AS168" s="102">
        <v>0.1328</v>
      </c>
    </row>
    <row r="169" spans="1:45" x14ac:dyDescent="0.35">
      <c r="A169" s="79" t="str">
        <f>Rates!A169</f>
        <v>Infant Development Program, Psychologist, Home and Community-Based, 1:3</v>
      </c>
      <c r="B169" t="s">
        <v>511</v>
      </c>
      <c r="C169" s="102">
        <v>0.13</v>
      </c>
      <c r="E169" s="102">
        <v>0.1328</v>
      </c>
      <c r="F169" s="102"/>
      <c r="G169" s="102">
        <v>0.1328</v>
      </c>
      <c r="H169" s="102"/>
      <c r="I169" s="102">
        <v>0.1197</v>
      </c>
      <c r="J169" s="102"/>
      <c r="K169" s="102">
        <v>0.1328</v>
      </c>
      <c r="L169" s="102"/>
      <c r="M169" s="102">
        <v>0.1197</v>
      </c>
      <c r="N169" s="102"/>
      <c r="O169" s="102">
        <v>0.1328</v>
      </c>
      <c r="P169" s="102"/>
      <c r="Q169" s="102">
        <v>0.1328</v>
      </c>
      <c r="R169" s="102"/>
      <c r="S169" s="102">
        <v>0.13</v>
      </c>
      <c r="T169" s="102"/>
      <c r="U169" s="102">
        <v>0.13</v>
      </c>
      <c r="V169" s="102"/>
      <c r="W169" s="102">
        <v>0.13</v>
      </c>
      <c r="X169" s="102"/>
      <c r="Y169" s="102">
        <v>0.13</v>
      </c>
      <c r="Z169" s="102"/>
      <c r="AA169" s="102">
        <v>0.13</v>
      </c>
      <c r="AB169" s="102"/>
      <c r="AC169" s="102">
        <v>0.13</v>
      </c>
      <c r="AD169" s="102"/>
      <c r="AE169" s="102">
        <v>0.13</v>
      </c>
      <c r="AF169" s="102"/>
      <c r="AG169" s="102">
        <v>0.13</v>
      </c>
      <c r="AH169" s="102"/>
      <c r="AI169" s="102">
        <v>0.13</v>
      </c>
      <c r="AJ169" s="102"/>
      <c r="AK169" s="102">
        <v>0.1328</v>
      </c>
      <c r="AL169" s="102"/>
      <c r="AM169" s="102">
        <v>0.1197</v>
      </c>
      <c r="AN169" s="102"/>
      <c r="AO169" s="102">
        <v>0.13</v>
      </c>
      <c r="AP169" s="102"/>
      <c r="AQ169" s="102">
        <v>0.13</v>
      </c>
      <c r="AR169" s="102"/>
      <c r="AS169" s="102">
        <v>0.1328</v>
      </c>
    </row>
    <row r="170" spans="1:45" x14ac:dyDescent="0.35">
      <c r="A170" s="79" t="str">
        <f>Rates!A170</f>
        <v>Infant Development Program, Early Intervention Specialist, Center/Facility-Based, 1:1</v>
      </c>
      <c r="B170" t="s">
        <v>512</v>
      </c>
      <c r="C170" s="102">
        <v>0.16450000000000001</v>
      </c>
      <c r="E170" s="102">
        <v>0.1691</v>
      </c>
      <c r="F170" s="102"/>
      <c r="G170" s="102">
        <v>0.1691</v>
      </c>
      <c r="H170" s="102"/>
      <c r="I170" s="102">
        <v>0.153</v>
      </c>
      <c r="J170" s="102"/>
      <c r="K170" s="102">
        <v>0.1691</v>
      </c>
      <c r="L170" s="102"/>
      <c r="M170" s="102">
        <v>0.153</v>
      </c>
      <c r="N170" s="102"/>
      <c r="O170" s="102">
        <v>0.1691</v>
      </c>
      <c r="P170" s="102"/>
      <c r="Q170" s="102">
        <v>0.1691</v>
      </c>
      <c r="R170" s="102"/>
      <c r="S170" s="102">
        <v>0.16450000000000001</v>
      </c>
      <c r="T170" s="102"/>
      <c r="U170" s="102">
        <v>0.16450000000000001</v>
      </c>
      <c r="V170" s="102"/>
      <c r="W170" s="102">
        <v>0.16450000000000001</v>
      </c>
      <c r="X170" s="102"/>
      <c r="Y170" s="102">
        <v>0.16450000000000001</v>
      </c>
      <c r="Z170" s="102"/>
      <c r="AA170" s="102">
        <v>0.16450000000000001</v>
      </c>
      <c r="AB170" s="102"/>
      <c r="AC170" s="102">
        <v>0.16450000000000001</v>
      </c>
      <c r="AD170" s="102"/>
      <c r="AE170" s="102">
        <v>0.16450000000000001</v>
      </c>
      <c r="AF170" s="102"/>
      <c r="AG170" s="102">
        <v>0.16450000000000001</v>
      </c>
      <c r="AH170" s="102"/>
      <c r="AI170" s="102">
        <v>0.16450000000000001</v>
      </c>
      <c r="AJ170" s="102"/>
      <c r="AK170" s="102">
        <v>0.1691</v>
      </c>
      <c r="AL170" s="102"/>
      <c r="AM170" s="102">
        <v>0.153</v>
      </c>
      <c r="AN170" s="102"/>
      <c r="AO170" s="102">
        <v>0.16450000000000001</v>
      </c>
      <c r="AP170" s="102"/>
      <c r="AQ170" s="102">
        <v>0.16450000000000001</v>
      </c>
      <c r="AR170" s="102"/>
      <c r="AS170" s="102">
        <v>0.1691</v>
      </c>
    </row>
    <row r="171" spans="1:45" x14ac:dyDescent="0.35">
      <c r="A171" s="79" t="str">
        <f>Rates!A171</f>
        <v>Infant Development Program, Early Intervention Specialist, Center/Facility-Based, 1:2</v>
      </c>
      <c r="B171" t="s">
        <v>513</v>
      </c>
      <c r="C171" s="102">
        <v>0.16450000000000001</v>
      </c>
      <c r="E171" s="102">
        <v>0.1691</v>
      </c>
      <c r="F171" s="102"/>
      <c r="G171" s="102">
        <v>0.1691</v>
      </c>
      <c r="H171" s="102"/>
      <c r="I171" s="102">
        <v>0.153</v>
      </c>
      <c r="J171" s="102"/>
      <c r="K171" s="102">
        <v>0.1691</v>
      </c>
      <c r="L171" s="102"/>
      <c r="M171" s="102">
        <v>0.153</v>
      </c>
      <c r="N171" s="102"/>
      <c r="O171" s="102">
        <v>0.1691</v>
      </c>
      <c r="P171" s="102"/>
      <c r="Q171" s="102">
        <v>0.1691</v>
      </c>
      <c r="R171" s="102"/>
      <c r="S171" s="102">
        <v>0.16450000000000001</v>
      </c>
      <c r="T171" s="102"/>
      <c r="U171" s="102">
        <v>0.16450000000000001</v>
      </c>
      <c r="V171" s="102"/>
      <c r="W171" s="102">
        <v>0.16450000000000001</v>
      </c>
      <c r="X171" s="102"/>
      <c r="Y171" s="102">
        <v>0.16450000000000001</v>
      </c>
      <c r="Z171" s="102"/>
      <c r="AA171" s="102">
        <v>0.16450000000000001</v>
      </c>
      <c r="AB171" s="102"/>
      <c r="AC171" s="102">
        <v>0.16450000000000001</v>
      </c>
      <c r="AD171" s="102"/>
      <c r="AE171" s="102">
        <v>0.16450000000000001</v>
      </c>
      <c r="AF171" s="102"/>
      <c r="AG171" s="102">
        <v>0.16450000000000001</v>
      </c>
      <c r="AH171" s="102"/>
      <c r="AI171" s="102">
        <v>0.16450000000000001</v>
      </c>
      <c r="AJ171" s="102"/>
      <c r="AK171" s="102">
        <v>0.1691</v>
      </c>
      <c r="AL171" s="102"/>
      <c r="AM171" s="102">
        <v>0.153</v>
      </c>
      <c r="AN171" s="102"/>
      <c r="AO171" s="102">
        <v>0.16450000000000001</v>
      </c>
      <c r="AP171" s="102"/>
      <c r="AQ171" s="102">
        <v>0.16450000000000001</v>
      </c>
      <c r="AR171" s="102"/>
      <c r="AS171" s="102">
        <v>0.1691</v>
      </c>
    </row>
    <row r="172" spans="1:45" x14ac:dyDescent="0.35">
      <c r="A172" s="79" t="str">
        <f>Rates!A172</f>
        <v>Infant Development Program, Early Intervention Specialist, Center/Facility-Based, 1:3</v>
      </c>
      <c r="B172" t="s">
        <v>514</v>
      </c>
      <c r="C172" s="102">
        <v>0.16450000000000001</v>
      </c>
      <c r="E172" s="102">
        <v>0.1691</v>
      </c>
      <c r="F172" s="102"/>
      <c r="G172" s="102">
        <v>0.1691</v>
      </c>
      <c r="H172" s="102"/>
      <c r="I172" s="102">
        <v>0.153</v>
      </c>
      <c r="J172" s="102"/>
      <c r="K172" s="102">
        <v>0.1691</v>
      </c>
      <c r="L172" s="102"/>
      <c r="M172" s="102">
        <v>0.153</v>
      </c>
      <c r="N172" s="102"/>
      <c r="O172" s="102">
        <v>0.1691</v>
      </c>
      <c r="P172" s="102"/>
      <c r="Q172" s="102">
        <v>0.1691</v>
      </c>
      <c r="R172" s="102"/>
      <c r="S172" s="102">
        <v>0.16450000000000001</v>
      </c>
      <c r="T172" s="102"/>
      <c r="U172" s="102">
        <v>0.16450000000000001</v>
      </c>
      <c r="V172" s="102"/>
      <c r="W172" s="102">
        <v>0.16450000000000001</v>
      </c>
      <c r="X172" s="102"/>
      <c r="Y172" s="102">
        <v>0.16450000000000001</v>
      </c>
      <c r="Z172" s="102"/>
      <c r="AA172" s="102">
        <v>0.16450000000000001</v>
      </c>
      <c r="AB172" s="102"/>
      <c r="AC172" s="102">
        <v>0.16450000000000001</v>
      </c>
      <c r="AD172" s="102"/>
      <c r="AE172" s="102">
        <v>0.16450000000000001</v>
      </c>
      <c r="AF172" s="102"/>
      <c r="AG172" s="102">
        <v>0.16450000000000001</v>
      </c>
      <c r="AH172" s="102"/>
      <c r="AI172" s="102">
        <v>0.16450000000000001</v>
      </c>
      <c r="AJ172" s="102"/>
      <c r="AK172" s="102">
        <v>0.1691</v>
      </c>
      <c r="AL172" s="102"/>
      <c r="AM172" s="102">
        <v>0.153</v>
      </c>
      <c r="AN172" s="102"/>
      <c r="AO172" s="102">
        <v>0.16450000000000001</v>
      </c>
      <c r="AP172" s="102"/>
      <c r="AQ172" s="102">
        <v>0.16450000000000001</v>
      </c>
      <c r="AR172" s="102"/>
      <c r="AS172" s="102">
        <v>0.1691</v>
      </c>
    </row>
    <row r="173" spans="1:45" x14ac:dyDescent="0.35">
      <c r="A173" s="79" t="str">
        <f>Rates!A173</f>
        <v>Infant Development Program, Early Intervention Assistant, Center/Facility-Based, 1:1</v>
      </c>
      <c r="B173" t="s">
        <v>515</v>
      </c>
      <c r="C173" s="102">
        <v>0.17979999999999999</v>
      </c>
      <c r="E173" s="102">
        <v>0.18529999999999999</v>
      </c>
      <c r="F173" s="102"/>
      <c r="G173" s="102">
        <v>0.18529999999999999</v>
      </c>
      <c r="H173" s="102"/>
      <c r="I173" s="102">
        <v>0.16639999999999999</v>
      </c>
      <c r="J173" s="102"/>
      <c r="K173" s="102">
        <v>0.18529999999999999</v>
      </c>
      <c r="L173" s="102"/>
      <c r="M173" s="102">
        <v>0.16639999999999999</v>
      </c>
      <c r="N173" s="102"/>
      <c r="O173" s="102">
        <v>0.18529999999999999</v>
      </c>
      <c r="P173" s="102"/>
      <c r="Q173" s="102">
        <v>0.18529999999999999</v>
      </c>
      <c r="R173" s="102"/>
      <c r="S173" s="102">
        <v>0.17979999999999999</v>
      </c>
      <c r="T173" s="102"/>
      <c r="U173" s="102">
        <v>0.17979999999999999</v>
      </c>
      <c r="V173" s="102"/>
      <c r="W173" s="102">
        <v>0.17979999999999999</v>
      </c>
      <c r="X173" s="102"/>
      <c r="Y173" s="102">
        <v>0.17979999999999999</v>
      </c>
      <c r="Z173" s="102"/>
      <c r="AA173" s="102">
        <v>0.17979999999999999</v>
      </c>
      <c r="AB173" s="102"/>
      <c r="AC173" s="102">
        <v>0.17979999999999999</v>
      </c>
      <c r="AD173" s="102"/>
      <c r="AE173" s="102">
        <v>0.17979999999999999</v>
      </c>
      <c r="AF173" s="102"/>
      <c r="AG173" s="102">
        <v>0.17979999999999999</v>
      </c>
      <c r="AH173" s="102"/>
      <c r="AI173" s="102">
        <v>0.17979999999999999</v>
      </c>
      <c r="AJ173" s="102"/>
      <c r="AK173" s="102">
        <v>0.18529999999999999</v>
      </c>
      <c r="AL173" s="102"/>
      <c r="AM173" s="102">
        <v>0.16639999999999999</v>
      </c>
      <c r="AN173" s="102"/>
      <c r="AO173" s="102">
        <v>0.17979999999999999</v>
      </c>
      <c r="AP173" s="102"/>
      <c r="AQ173" s="102">
        <v>0.17979999999999999</v>
      </c>
      <c r="AR173" s="102"/>
      <c r="AS173" s="102">
        <v>0.18529999999999999</v>
      </c>
    </row>
    <row r="174" spans="1:45" x14ac:dyDescent="0.35">
      <c r="A174" s="79" t="str">
        <f>Rates!A174</f>
        <v>Infant Development Program, Early Intervention Assistant, Center/Facility-Based, 1:2</v>
      </c>
      <c r="B174" t="s">
        <v>516</v>
      </c>
      <c r="C174" s="102">
        <v>0.17979999999999999</v>
      </c>
      <c r="E174" s="102">
        <v>0.18529999999999999</v>
      </c>
      <c r="F174" s="102"/>
      <c r="G174" s="102">
        <v>0.18529999999999999</v>
      </c>
      <c r="H174" s="102"/>
      <c r="I174" s="102">
        <v>0.16639999999999999</v>
      </c>
      <c r="J174" s="102"/>
      <c r="K174" s="102">
        <v>0.18529999999999999</v>
      </c>
      <c r="L174" s="102"/>
      <c r="M174" s="102">
        <v>0.16639999999999999</v>
      </c>
      <c r="N174" s="102"/>
      <c r="O174" s="102">
        <v>0.18529999999999999</v>
      </c>
      <c r="P174" s="102"/>
      <c r="Q174" s="102">
        <v>0.18529999999999999</v>
      </c>
      <c r="R174" s="102"/>
      <c r="S174" s="102">
        <v>0.17979999999999999</v>
      </c>
      <c r="T174" s="102"/>
      <c r="U174" s="102">
        <v>0.17979999999999999</v>
      </c>
      <c r="V174" s="102"/>
      <c r="W174" s="102">
        <v>0.17979999999999999</v>
      </c>
      <c r="X174" s="102"/>
      <c r="Y174" s="102">
        <v>0.17979999999999999</v>
      </c>
      <c r="Z174" s="102"/>
      <c r="AA174" s="102">
        <v>0.17979999999999999</v>
      </c>
      <c r="AB174" s="102"/>
      <c r="AC174" s="102">
        <v>0.17979999999999999</v>
      </c>
      <c r="AD174" s="102"/>
      <c r="AE174" s="102">
        <v>0.17979999999999999</v>
      </c>
      <c r="AF174" s="102"/>
      <c r="AG174" s="102">
        <v>0.17979999999999999</v>
      </c>
      <c r="AH174" s="102"/>
      <c r="AI174" s="102">
        <v>0.17979999999999999</v>
      </c>
      <c r="AJ174" s="102"/>
      <c r="AK174" s="102">
        <v>0.18529999999999999</v>
      </c>
      <c r="AL174" s="102"/>
      <c r="AM174" s="102">
        <v>0.16639999999999999</v>
      </c>
      <c r="AN174" s="102"/>
      <c r="AO174" s="102">
        <v>0.17979999999999999</v>
      </c>
      <c r="AP174" s="102"/>
      <c r="AQ174" s="102">
        <v>0.17979999999999999</v>
      </c>
      <c r="AR174" s="102"/>
      <c r="AS174" s="102">
        <v>0.18529999999999999</v>
      </c>
    </row>
    <row r="175" spans="1:45" x14ac:dyDescent="0.35">
      <c r="A175" s="79" t="str">
        <f>Rates!A175</f>
        <v>Infant Development Program, Early Intervention Assistant, Center/Facility-Based, 1:3</v>
      </c>
      <c r="B175" t="s">
        <v>517</v>
      </c>
      <c r="C175" s="102">
        <v>0.17979999999999999</v>
      </c>
      <c r="E175" s="102">
        <v>0.18529999999999999</v>
      </c>
      <c r="F175" s="102"/>
      <c r="G175" s="102">
        <v>0.18529999999999999</v>
      </c>
      <c r="H175" s="102"/>
      <c r="I175" s="102">
        <v>0.16639999999999999</v>
      </c>
      <c r="J175" s="102"/>
      <c r="K175" s="102">
        <v>0.18529999999999999</v>
      </c>
      <c r="L175" s="102"/>
      <c r="M175" s="102">
        <v>0.16639999999999999</v>
      </c>
      <c r="N175" s="102"/>
      <c r="O175" s="102">
        <v>0.18529999999999999</v>
      </c>
      <c r="P175" s="102"/>
      <c r="Q175" s="102">
        <v>0.18529999999999999</v>
      </c>
      <c r="R175" s="102"/>
      <c r="S175" s="102">
        <v>0.17979999999999999</v>
      </c>
      <c r="T175" s="102"/>
      <c r="U175" s="102">
        <v>0.17979999999999999</v>
      </c>
      <c r="V175" s="102"/>
      <c r="W175" s="102">
        <v>0.17979999999999999</v>
      </c>
      <c r="X175" s="102"/>
      <c r="Y175" s="102">
        <v>0.17979999999999999</v>
      </c>
      <c r="Z175" s="102"/>
      <c r="AA175" s="102">
        <v>0.17979999999999999</v>
      </c>
      <c r="AB175" s="102"/>
      <c r="AC175" s="102">
        <v>0.17979999999999999</v>
      </c>
      <c r="AD175" s="102"/>
      <c r="AE175" s="102">
        <v>0.17979999999999999</v>
      </c>
      <c r="AF175" s="102"/>
      <c r="AG175" s="102">
        <v>0.17979999999999999</v>
      </c>
      <c r="AH175" s="102"/>
      <c r="AI175" s="102">
        <v>0.17979999999999999</v>
      </c>
      <c r="AJ175" s="102"/>
      <c r="AK175" s="102">
        <v>0.18529999999999999</v>
      </c>
      <c r="AL175" s="102"/>
      <c r="AM175" s="102">
        <v>0.16639999999999999</v>
      </c>
      <c r="AN175" s="102"/>
      <c r="AO175" s="102">
        <v>0.17979999999999999</v>
      </c>
      <c r="AP175" s="102"/>
      <c r="AQ175" s="102">
        <v>0.17979999999999999</v>
      </c>
      <c r="AR175" s="102"/>
      <c r="AS175" s="102">
        <v>0.18529999999999999</v>
      </c>
    </row>
    <row r="176" spans="1:45" x14ac:dyDescent="0.35">
      <c r="A176" s="79" t="str">
        <f>Rates!A176</f>
        <v>Infant Development Program, Early Intervention Technician, Center/Facility-Based, 1:1</v>
      </c>
      <c r="B176" t="s">
        <v>518</v>
      </c>
      <c r="C176" s="102">
        <v>0.2122</v>
      </c>
      <c r="E176" s="102">
        <v>0.21929999999999999</v>
      </c>
      <c r="F176" s="102"/>
      <c r="G176" s="102">
        <v>0.21929999999999999</v>
      </c>
      <c r="H176" s="102"/>
      <c r="I176" s="102">
        <v>0.19450000000000001</v>
      </c>
      <c r="J176" s="102"/>
      <c r="K176" s="102">
        <v>0.21929999999999999</v>
      </c>
      <c r="L176" s="102"/>
      <c r="M176" s="102">
        <v>0.19450000000000001</v>
      </c>
      <c r="N176" s="102"/>
      <c r="O176" s="102">
        <v>0.21929999999999999</v>
      </c>
      <c r="P176" s="102"/>
      <c r="Q176" s="102">
        <v>0.21929999999999999</v>
      </c>
      <c r="R176" s="102"/>
      <c r="S176" s="102">
        <v>0.2122</v>
      </c>
      <c r="T176" s="102"/>
      <c r="U176" s="102">
        <v>0.2122</v>
      </c>
      <c r="V176" s="102"/>
      <c r="W176" s="102">
        <v>0.2122</v>
      </c>
      <c r="X176" s="102"/>
      <c r="Y176" s="102">
        <v>0.2122</v>
      </c>
      <c r="Z176" s="102"/>
      <c r="AA176" s="102">
        <v>0.2122</v>
      </c>
      <c r="AB176" s="102"/>
      <c r="AC176" s="102">
        <v>0.2122</v>
      </c>
      <c r="AD176" s="102"/>
      <c r="AE176" s="102">
        <v>0.2122</v>
      </c>
      <c r="AF176" s="102"/>
      <c r="AG176" s="102">
        <v>0.2122</v>
      </c>
      <c r="AH176" s="102"/>
      <c r="AI176" s="102">
        <v>0.2122</v>
      </c>
      <c r="AJ176" s="102"/>
      <c r="AK176" s="102">
        <v>0.21929999999999999</v>
      </c>
      <c r="AL176" s="102"/>
      <c r="AM176" s="102">
        <v>0.19450000000000001</v>
      </c>
      <c r="AN176" s="102"/>
      <c r="AO176" s="102">
        <v>0.2122</v>
      </c>
      <c r="AP176" s="102"/>
      <c r="AQ176" s="102">
        <v>0.2122</v>
      </c>
      <c r="AR176" s="102"/>
      <c r="AS176" s="102">
        <v>0.21929999999999999</v>
      </c>
    </row>
    <row r="177" spans="1:45" x14ac:dyDescent="0.35">
      <c r="A177" s="79" t="str">
        <f>Rates!A177</f>
        <v>Infant Development Program, Early Intervention Technician, Center/Facility-Based, 1:2</v>
      </c>
      <c r="B177" t="s">
        <v>519</v>
      </c>
      <c r="C177" s="102">
        <v>0.2122</v>
      </c>
      <c r="E177" s="102">
        <v>0.21929999999999999</v>
      </c>
      <c r="F177" s="102"/>
      <c r="G177" s="102">
        <v>0.21929999999999999</v>
      </c>
      <c r="H177" s="102"/>
      <c r="I177" s="102">
        <v>0.19450000000000001</v>
      </c>
      <c r="J177" s="102"/>
      <c r="K177" s="102">
        <v>0.21929999999999999</v>
      </c>
      <c r="L177" s="102"/>
      <c r="M177" s="102">
        <v>0.19450000000000001</v>
      </c>
      <c r="N177" s="102"/>
      <c r="O177" s="102">
        <v>0.21929999999999999</v>
      </c>
      <c r="P177" s="102"/>
      <c r="Q177" s="102">
        <v>0.21929999999999999</v>
      </c>
      <c r="R177" s="102"/>
      <c r="S177" s="102">
        <v>0.2122</v>
      </c>
      <c r="T177" s="102"/>
      <c r="U177" s="102">
        <v>0.2122</v>
      </c>
      <c r="V177" s="102"/>
      <c r="W177" s="102">
        <v>0.2122</v>
      </c>
      <c r="X177" s="102"/>
      <c r="Y177" s="102">
        <v>0.2122</v>
      </c>
      <c r="Z177" s="102"/>
      <c r="AA177" s="102">
        <v>0.2122</v>
      </c>
      <c r="AB177" s="102"/>
      <c r="AC177" s="102">
        <v>0.2122</v>
      </c>
      <c r="AD177" s="102"/>
      <c r="AE177" s="102">
        <v>0.2122</v>
      </c>
      <c r="AF177" s="102"/>
      <c r="AG177" s="102">
        <v>0.2122</v>
      </c>
      <c r="AH177" s="102"/>
      <c r="AI177" s="102">
        <v>0.2122</v>
      </c>
      <c r="AJ177" s="102"/>
      <c r="AK177" s="102">
        <v>0.21929999999999999</v>
      </c>
      <c r="AL177" s="102"/>
      <c r="AM177" s="102">
        <v>0.19450000000000001</v>
      </c>
      <c r="AN177" s="102"/>
      <c r="AO177" s="102">
        <v>0.2122</v>
      </c>
      <c r="AP177" s="102"/>
      <c r="AQ177" s="102">
        <v>0.2122</v>
      </c>
      <c r="AR177" s="102"/>
      <c r="AS177" s="102">
        <v>0.21929999999999999</v>
      </c>
    </row>
    <row r="178" spans="1:45" x14ac:dyDescent="0.35">
      <c r="A178" s="79" t="str">
        <f>Rates!A178</f>
        <v>Infant Development Program, Early Intervention Technician, Center/Facility-Based, 1:3</v>
      </c>
      <c r="B178" t="s">
        <v>520</v>
      </c>
      <c r="C178" s="102">
        <v>0.2122</v>
      </c>
      <c r="E178" s="102">
        <v>0.21929999999999999</v>
      </c>
      <c r="F178" s="102"/>
      <c r="G178" s="102">
        <v>0.21929999999999999</v>
      </c>
      <c r="H178" s="102"/>
      <c r="I178" s="102">
        <v>0.19450000000000001</v>
      </c>
      <c r="J178" s="102"/>
      <c r="K178" s="102">
        <v>0.21929999999999999</v>
      </c>
      <c r="L178" s="102"/>
      <c r="M178" s="102">
        <v>0.19450000000000001</v>
      </c>
      <c r="N178" s="102"/>
      <c r="O178" s="102">
        <v>0.21929999999999999</v>
      </c>
      <c r="P178" s="102"/>
      <c r="Q178" s="102">
        <v>0.21929999999999999</v>
      </c>
      <c r="R178" s="102"/>
      <c r="S178" s="102">
        <v>0.2122</v>
      </c>
      <c r="T178" s="102"/>
      <c r="U178" s="102">
        <v>0.2122</v>
      </c>
      <c r="V178" s="102"/>
      <c r="W178" s="102">
        <v>0.2122</v>
      </c>
      <c r="X178" s="102"/>
      <c r="Y178" s="102">
        <v>0.2122</v>
      </c>
      <c r="Z178" s="102"/>
      <c r="AA178" s="102">
        <v>0.2122</v>
      </c>
      <c r="AB178" s="102"/>
      <c r="AC178" s="102">
        <v>0.2122</v>
      </c>
      <c r="AD178" s="102"/>
      <c r="AE178" s="102">
        <v>0.2122</v>
      </c>
      <c r="AF178" s="102"/>
      <c r="AG178" s="102">
        <v>0.2122</v>
      </c>
      <c r="AH178" s="102"/>
      <c r="AI178" s="102">
        <v>0.2122</v>
      </c>
      <c r="AJ178" s="102"/>
      <c r="AK178" s="102">
        <v>0.21929999999999999</v>
      </c>
      <c r="AL178" s="102"/>
      <c r="AM178" s="102">
        <v>0.19450000000000001</v>
      </c>
      <c r="AN178" s="102"/>
      <c r="AO178" s="102">
        <v>0.2122</v>
      </c>
      <c r="AP178" s="102"/>
      <c r="AQ178" s="102">
        <v>0.2122</v>
      </c>
      <c r="AR178" s="102"/>
      <c r="AS178" s="102">
        <v>0.21929999999999999</v>
      </c>
    </row>
    <row r="179" spans="1:45" x14ac:dyDescent="0.35">
      <c r="A179" s="79" t="str">
        <f>Rates!A179</f>
        <v>Infant Development Program, PT/OT/SLP, Center/Facility-Based, 1:1</v>
      </c>
      <c r="B179" t="s">
        <v>521</v>
      </c>
      <c r="C179" s="102">
        <v>0.13070000000000001</v>
      </c>
      <c r="E179" s="102">
        <v>0.1336</v>
      </c>
      <c r="F179" s="102"/>
      <c r="G179" s="102">
        <v>0.1336</v>
      </c>
      <c r="H179" s="102"/>
      <c r="I179" s="102">
        <v>0.1212</v>
      </c>
      <c r="J179" s="102"/>
      <c r="K179" s="102">
        <v>0.1336</v>
      </c>
      <c r="L179" s="102"/>
      <c r="M179" s="102">
        <v>0.1212</v>
      </c>
      <c r="N179" s="102"/>
      <c r="O179" s="102">
        <v>0.1336</v>
      </c>
      <c r="P179" s="102"/>
      <c r="Q179" s="102">
        <v>0.1336</v>
      </c>
      <c r="R179" s="102"/>
      <c r="S179" s="102">
        <v>0.13070000000000001</v>
      </c>
      <c r="T179" s="102"/>
      <c r="U179" s="102">
        <v>0.13070000000000001</v>
      </c>
      <c r="V179" s="102"/>
      <c r="W179" s="102">
        <v>0.13070000000000001</v>
      </c>
      <c r="X179" s="102"/>
      <c r="Y179" s="102">
        <v>0.13070000000000001</v>
      </c>
      <c r="Z179" s="102"/>
      <c r="AA179" s="102">
        <v>0.13070000000000001</v>
      </c>
      <c r="AB179" s="102"/>
      <c r="AC179" s="102">
        <v>0.13070000000000001</v>
      </c>
      <c r="AD179" s="102"/>
      <c r="AE179" s="102">
        <v>0.13070000000000001</v>
      </c>
      <c r="AF179" s="102"/>
      <c r="AG179" s="102">
        <v>0.13070000000000001</v>
      </c>
      <c r="AH179" s="102"/>
      <c r="AI179" s="102">
        <v>0.13070000000000001</v>
      </c>
      <c r="AJ179" s="102"/>
      <c r="AK179" s="102">
        <v>0.1336</v>
      </c>
      <c r="AL179" s="102"/>
      <c r="AM179" s="102">
        <v>0.1212</v>
      </c>
      <c r="AN179" s="102"/>
      <c r="AO179" s="102">
        <v>0.13070000000000001</v>
      </c>
      <c r="AP179" s="102"/>
      <c r="AQ179" s="102">
        <v>0.13070000000000001</v>
      </c>
      <c r="AR179" s="102"/>
      <c r="AS179" s="102">
        <v>0.1336</v>
      </c>
    </row>
    <row r="180" spans="1:45" x14ac:dyDescent="0.35">
      <c r="A180" s="79" t="str">
        <f>Rates!A180</f>
        <v>Infant Development Program, PT/OT/SLP, Center/Facility-Based, 1:2</v>
      </c>
      <c r="B180" t="s">
        <v>522</v>
      </c>
      <c r="C180" s="102">
        <v>0.13070000000000001</v>
      </c>
      <c r="E180" s="102">
        <v>0.1336</v>
      </c>
      <c r="F180" s="102"/>
      <c r="G180" s="102">
        <v>0.1336</v>
      </c>
      <c r="H180" s="102"/>
      <c r="I180" s="102">
        <v>0.1212</v>
      </c>
      <c r="J180" s="102"/>
      <c r="K180" s="102">
        <v>0.1336</v>
      </c>
      <c r="L180" s="102"/>
      <c r="M180" s="102">
        <v>0.1212</v>
      </c>
      <c r="N180" s="102"/>
      <c r="O180" s="102">
        <v>0.1336</v>
      </c>
      <c r="P180" s="102"/>
      <c r="Q180" s="102">
        <v>0.1336</v>
      </c>
      <c r="R180" s="102"/>
      <c r="S180" s="102">
        <v>0.13070000000000001</v>
      </c>
      <c r="T180" s="102"/>
      <c r="U180" s="102">
        <v>0.13070000000000001</v>
      </c>
      <c r="V180" s="102"/>
      <c r="W180" s="102">
        <v>0.13070000000000001</v>
      </c>
      <c r="X180" s="102"/>
      <c r="Y180" s="102">
        <v>0.13070000000000001</v>
      </c>
      <c r="Z180" s="102"/>
      <c r="AA180" s="102">
        <v>0.13070000000000001</v>
      </c>
      <c r="AB180" s="102"/>
      <c r="AC180" s="102">
        <v>0.13070000000000001</v>
      </c>
      <c r="AD180" s="102"/>
      <c r="AE180" s="102">
        <v>0.13070000000000001</v>
      </c>
      <c r="AF180" s="102"/>
      <c r="AG180" s="102">
        <v>0.13070000000000001</v>
      </c>
      <c r="AH180" s="102"/>
      <c r="AI180" s="102">
        <v>0.13070000000000001</v>
      </c>
      <c r="AJ180" s="102"/>
      <c r="AK180" s="102">
        <v>0.1336</v>
      </c>
      <c r="AL180" s="102"/>
      <c r="AM180" s="102">
        <v>0.1212</v>
      </c>
      <c r="AN180" s="102"/>
      <c r="AO180" s="102">
        <v>0.13070000000000001</v>
      </c>
      <c r="AP180" s="102"/>
      <c r="AQ180" s="102">
        <v>0.13070000000000001</v>
      </c>
      <c r="AR180" s="102"/>
      <c r="AS180" s="102">
        <v>0.1336</v>
      </c>
    </row>
    <row r="181" spans="1:45" x14ac:dyDescent="0.35">
      <c r="A181" s="79" t="str">
        <f>Rates!A181</f>
        <v>Infant Development Program, PT/OT/SLP, Center/Facility-Based, 1:3</v>
      </c>
      <c r="B181" t="s">
        <v>523</v>
      </c>
      <c r="C181" s="102">
        <v>0.13070000000000001</v>
      </c>
      <c r="E181" s="102">
        <v>0.1336</v>
      </c>
      <c r="F181" s="102"/>
      <c r="G181" s="102">
        <v>0.1336</v>
      </c>
      <c r="H181" s="102"/>
      <c r="I181" s="102">
        <v>0.1212</v>
      </c>
      <c r="J181" s="102"/>
      <c r="K181" s="102">
        <v>0.1336</v>
      </c>
      <c r="L181" s="102"/>
      <c r="M181" s="102">
        <v>0.1212</v>
      </c>
      <c r="N181" s="102"/>
      <c r="O181" s="102">
        <v>0.1336</v>
      </c>
      <c r="P181" s="102"/>
      <c r="Q181" s="102">
        <v>0.1336</v>
      </c>
      <c r="R181" s="102"/>
      <c r="S181" s="102">
        <v>0.13070000000000001</v>
      </c>
      <c r="T181" s="102"/>
      <c r="U181" s="102">
        <v>0.13070000000000001</v>
      </c>
      <c r="V181" s="102"/>
      <c r="W181" s="102">
        <v>0.13070000000000001</v>
      </c>
      <c r="X181" s="102"/>
      <c r="Y181" s="102">
        <v>0.13070000000000001</v>
      </c>
      <c r="Z181" s="102"/>
      <c r="AA181" s="102">
        <v>0.13070000000000001</v>
      </c>
      <c r="AB181" s="102"/>
      <c r="AC181" s="102">
        <v>0.13070000000000001</v>
      </c>
      <c r="AD181" s="102"/>
      <c r="AE181" s="102">
        <v>0.13070000000000001</v>
      </c>
      <c r="AF181" s="102"/>
      <c r="AG181" s="102">
        <v>0.13070000000000001</v>
      </c>
      <c r="AH181" s="102"/>
      <c r="AI181" s="102">
        <v>0.13070000000000001</v>
      </c>
      <c r="AJ181" s="102"/>
      <c r="AK181" s="102">
        <v>0.1336</v>
      </c>
      <c r="AL181" s="102"/>
      <c r="AM181" s="102">
        <v>0.1212</v>
      </c>
      <c r="AN181" s="102"/>
      <c r="AO181" s="102">
        <v>0.13070000000000001</v>
      </c>
      <c r="AP181" s="102"/>
      <c r="AQ181" s="102">
        <v>0.13070000000000001</v>
      </c>
      <c r="AR181" s="102"/>
      <c r="AS181" s="102">
        <v>0.1336</v>
      </c>
    </row>
    <row r="182" spans="1:45" x14ac:dyDescent="0.35">
      <c r="A182" s="79" t="str">
        <f>Rates!A182</f>
        <v>Infant Development Program, PT/OT/SLP Assistant, Center/Facility-Based, 1:1</v>
      </c>
      <c r="B182" t="s">
        <v>524</v>
      </c>
      <c r="C182" s="102">
        <v>0.1411</v>
      </c>
      <c r="E182" s="102">
        <v>0.14449999999999999</v>
      </c>
      <c r="F182" s="102"/>
      <c r="G182" s="102">
        <v>0.14449999999999999</v>
      </c>
      <c r="H182" s="102"/>
      <c r="I182" s="102">
        <v>0.13270000000000001</v>
      </c>
      <c r="J182" s="102"/>
      <c r="K182" s="102">
        <v>0.14449999999999999</v>
      </c>
      <c r="L182" s="102"/>
      <c r="M182" s="102">
        <v>0.13270000000000001</v>
      </c>
      <c r="N182" s="102"/>
      <c r="O182" s="102">
        <v>0.14449999999999999</v>
      </c>
      <c r="P182" s="102"/>
      <c r="Q182" s="102">
        <v>0.14449999999999999</v>
      </c>
      <c r="R182" s="102"/>
      <c r="S182" s="102">
        <v>0.1411</v>
      </c>
      <c r="T182" s="102"/>
      <c r="U182" s="102">
        <v>0.1411</v>
      </c>
      <c r="V182" s="102"/>
      <c r="W182" s="102">
        <v>0.1411</v>
      </c>
      <c r="X182" s="102"/>
      <c r="Y182" s="102">
        <v>0.1411</v>
      </c>
      <c r="Z182" s="102"/>
      <c r="AA182" s="102">
        <v>0.1411</v>
      </c>
      <c r="AB182" s="102"/>
      <c r="AC182" s="102">
        <v>0.1411</v>
      </c>
      <c r="AD182" s="102"/>
      <c r="AE182" s="102">
        <v>0.1411</v>
      </c>
      <c r="AF182" s="102"/>
      <c r="AG182" s="102">
        <v>0.1411</v>
      </c>
      <c r="AH182" s="102"/>
      <c r="AI182" s="102">
        <v>0.1411</v>
      </c>
      <c r="AJ182" s="102"/>
      <c r="AK182" s="102">
        <v>0.14449999999999999</v>
      </c>
      <c r="AL182" s="102"/>
      <c r="AM182" s="102">
        <v>0.13270000000000001</v>
      </c>
      <c r="AN182" s="102"/>
      <c r="AO182" s="102">
        <v>0.1411</v>
      </c>
      <c r="AP182" s="102"/>
      <c r="AQ182" s="102">
        <v>0.1411</v>
      </c>
      <c r="AR182" s="102"/>
      <c r="AS182" s="102">
        <v>0.14449999999999999</v>
      </c>
    </row>
    <row r="183" spans="1:45" x14ac:dyDescent="0.35">
      <c r="A183" s="79" t="str">
        <f>Rates!A183</f>
        <v>Infant Development Program, PT/OT/SLP Assistant, Center/Facility-Based, 1:2</v>
      </c>
      <c r="B183" t="s">
        <v>525</v>
      </c>
      <c r="C183" s="102">
        <v>0.1411</v>
      </c>
      <c r="E183" s="102">
        <v>0.14449999999999999</v>
      </c>
      <c r="F183" s="102"/>
      <c r="G183" s="102">
        <v>0.14449999999999999</v>
      </c>
      <c r="H183" s="102"/>
      <c r="I183" s="102">
        <v>0.13270000000000001</v>
      </c>
      <c r="J183" s="102"/>
      <c r="K183" s="102">
        <v>0.14449999999999999</v>
      </c>
      <c r="L183" s="102"/>
      <c r="M183" s="102">
        <v>0.13270000000000001</v>
      </c>
      <c r="N183" s="102"/>
      <c r="O183" s="102">
        <v>0.14449999999999999</v>
      </c>
      <c r="P183" s="102"/>
      <c r="Q183" s="102">
        <v>0.14449999999999999</v>
      </c>
      <c r="R183" s="102"/>
      <c r="S183" s="102">
        <v>0.1411</v>
      </c>
      <c r="T183" s="102"/>
      <c r="U183" s="102">
        <v>0.1411</v>
      </c>
      <c r="V183" s="102"/>
      <c r="W183" s="102">
        <v>0.1411</v>
      </c>
      <c r="X183" s="102"/>
      <c r="Y183" s="102">
        <v>0.1411</v>
      </c>
      <c r="Z183" s="102"/>
      <c r="AA183" s="102">
        <v>0.1411</v>
      </c>
      <c r="AB183" s="102"/>
      <c r="AC183" s="102">
        <v>0.1411</v>
      </c>
      <c r="AD183" s="102"/>
      <c r="AE183" s="102">
        <v>0.1411</v>
      </c>
      <c r="AF183" s="102"/>
      <c r="AG183" s="102">
        <v>0.1411</v>
      </c>
      <c r="AH183" s="102"/>
      <c r="AI183" s="102">
        <v>0.1411</v>
      </c>
      <c r="AJ183" s="102"/>
      <c r="AK183" s="102">
        <v>0.14449999999999999</v>
      </c>
      <c r="AL183" s="102"/>
      <c r="AM183" s="102">
        <v>0.13270000000000001</v>
      </c>
      <c r="AN183" s="102"/>
      <c r="AO183" s="102">
        <v>0.1411</v>
      </c>
      <c r="AP183" s="102"/>
      <c r="AQ183" s="102">
        <v>0.1411</v>
      </c>
      <c r="AR183" s="102"/>
      <c r="AS183" s="102">
        <v>0.14449999999999999</v>
      </c>
    </row>
    <row r="184" spans="1:45" x14ac:dyDescent="0.35">
      <c r="A184" s="79" t="str">
        <f>Rates!A184</f>
        <v>Infant Development Program, PT/OT/SLP Assistant, Center/Facility-Based, 1:3</v>
      </c>
      <c r="B184" t="s">
        <v>526</v>
      </c>
      <c r="C184" s="102">
        <v>0.1411</v>
      </c>
      <c r="E184" s="102">
        <v>0.14449999999999999</v>
      </c>
      <c r="F184" s="102"/>
      <c r="G184" s="102">
        <v>0.14449999999999999</v>
      </c>
      <c r="H184" s="102"/>
      <c r="I184" s="102">
        <v>0.13270000000000001</v>
      </c>
      <c r="J184" s="102"/>
      <c r="K184" s="102">
        <v>0.14449999999999999</v>
      </c>
      <c r="L184" s="102"/>
      <c r="M184" s="102">
        <v>0.13270000000000001</v>
      </c>
      <c r="N184" s="102"/>
      <c r="O184" s="102">
        <v>0.14449999999999999</v>
      </c>
      <c r="P184" s="102"/>
      <c r="Q184" s="102">
        <v>0.14449999999999999</v>
      </c>
      <c r="R184" s="102"/>
      <c r="S184" s="102">
        <v>0.1411</v>
      </c>
      <c r="T184" s="102"/>
      <c r="U184" s="102">
        <v>0.1411</v>
      </c>
      <c r="V184" s="102"/>
      <c r="W184" s="102">
        <v>0.1411</v>
      </c>
      <c r="X184" s="102"/>
      <c r="Y184" s="102">
        <v>0.1411</v>
      </c>
      <c r="Z184" s="102"/>
      <c r="AA184" s="102">
        <v>0.1411</v>
      </c>
      <c r="AB184" s="102"/>
      <c r="AC184" s="102">
        <v>0.1411</v>
      </c>
      <c r="AD184" s="102"/>
      <c r="AE184" s="102">
        <v>0.1411</v>
      </c>
      <c r="AF184" s="102"/>
      <c r="AG184" s="102">
        <v>0.1411</v>
      </c>
      <c r="AH184" s="102"/>
      <c r="AI184" s="102">
        <v>0.1411</v>
      </c>
      <c r="AJ184" s="102"/>
      <c r="AK184" s="102">
        <v>0.14449999999999999</v>
      </c>
      <c r="AL184" s="102"/>
      <c r="AM184" s="102">
        <v>0.13270000000000001</v>
      </c>
      <c r="AN184" s="102"/>
      <c r="AO184" s="102">
        <v>0.1411</v>
      </c>
      <c r="AP184" s="102"/>
      <c r="AQ184" s="102">
        <v>0.1411</v>
      </c>
      <c r="AR184" s="102"/>
      <c r="AS184" s="102">
        <v>0.14449999999999999</v>
      </c>
    </row>
    <row r="185" spans="1:45" x14ac:dyDescent="0.35">
      <c r="A185" s="79" t="str">
        <f>Rates!A185</f>
        <v>Infant Development Program, Audiologist, Center/Facility-Based, 1:1</v>
      </c>
      <c r="B185" t="s">
        <v>527</v>
      </c>
      <c r="C185" s="102">
        <v>0.12590000000000001</v>
      </c>
      <c r="E185" s="102">
        <v>0.1285</v>
      </c>
      <c r="F185" s="102"/>
      <c r="G185" s="102">
        <v>0.1285</v>
      </c>
      <c r="H185" s="102"/>
      <c r="I185" s="102">
        <v>0.1118</v>
      </c>
      <c r="J185" s="102"/>
      <c r="K185" s="102">
        <v>0.1285</v>
      </c>
      <c r="L185" s="102"/>
      <c r="M185" s="102">
        <v>0.1118</v>
      </c>
      <c r="N185" s="102"/>
      <c r="O185" s="102">
        <v>0.1285</v>
      </c>
      <c r="P185" s="102"/>
      <c r="Q185" s="102">
        <v>0.1285</v>
      </c>
      <c r="R185" s="102"/>
      <c r="S185" s="102">
        <v>0.12590000000000001</v>
      </c>
      <c r="T185" s="102"/>
      <c r="U185" s="102">
        <v>0.12590000000000001</v>
      </c>
      <c r="V185" s="102"/>
      <c r="W185" s="102">
        <v>0.12590000000000001</v>
      </c>
      <c r="X185" s="102"/>
      <c r="Y185" s="102">
        <v>0.12590000000000001</v>
      </c>
      <c r="Z185" s="102"/>
      <c r="AA185" s="102">
        <v>0.12590000000000001</v>
      </c>
      <c r="AB185" s="102"/>
      <c r="AC185" s="102">
        <v>0.12590000000000001</v>
      </c>
      <c r="AD185" s="102"/>
      <c r="AE185" s="102">
        <v>0.12590000000000001</v>
      </c>
      <c r="AF185" s="102"/>
      <c r="AG185" s="102">
        <v>0.12590000000000001</v>
      </c>
      <c r="AH185" s="102"/>
      <c r="AI185" s="102">
        <v>0.12590000000000001</v>
      </c>
      <c r="AJ185" s="102"/>
      <c r="AK185" s="102">
        <v>0.1285</v>
      </c>
      <c r="AL185" s="102"/>
      <c r="AM185" s="102">
        <v>0.1118</v>
      </c>
      <c r="AN185" s="102"/>
      <c r="AO185" s="102">
        <v>0.12590000000000001</v>
      </c>
      <c r="AP185" s="102"/>
      <c r="AQ185" s="102">
        <v>0.12590000000000001</v>
      </c>
      <c r="AR185" s="102"/>
      <c r="AS185" s="102">
        <v>0.1285</v>
      </c>
    </row>
    <row r="186" spans="1:45" x14ac:dyDescent="0.35">
      <c r="A186" s="79" t="str">
        <f>Rates!A186</f>
        <v>Infant Development Program, Audiologist, Center/Facility-Based, 1:2</v>
      </c>
      <c r="B186" t="s">
        <v>528</v>
      </c>
      <c r="C186" s="102">
        <v>0.12590000000000001</v>
      </c>
      <c r="E186" s="102">
        <v>0.1285</v>
      </c>
      <c r="F186" s="102"/>
      <c r="G186" s="102">
        <v>0.1285</v>
      </c>
      <c r="H186" s="102"/>
      <c r="I186" s="102">
        <v>0.1118</v>
      </c>
      <c r="J186" s="102"/>
      <c r="K186" s="102">
        <v>0.1285</v>
      </c>
      <c r="L186" s="102"/>
      <c r="M186" s="102">
        <v>0.1118</v>
      </c>
      <c r="N186" s="102"/>
      <c r="O186" s="102">
        <v>0.1285</v>
      </c>
      <c r="P186" s="102"/>
      <c r="Q186" s="102">
        <v>0.1285</v>
      </c>
      <c r="R186" s="102"/>
      <c r="S186" s="102">
        <v>0.12590000000000001</v>
      </c>
      <c r="T186" s="102"/>
      <c r="U186" s="102">
        <v>0.12590000000000001</v>
      </c>
      <c r="V186" s="102"/>
      <c r="W186" s="102">
        <v>0.12590000000000001</v>
      </c>
      <c r="X186" s="102"/>
      <c r="Y186" s="102">
        <v>0.12590000000000001</v>
      </c>
      <c r="Z186" s="102"/>
      <c r="AA186" s="102">
        <v>0.12590000000000001</v>
      </c>
      <c r="AB186" s="102"/>
      <c r="AC186" s="102">
        <v>0.12590000000000001</v>
      </c>
      <c r="AD186" s="102"/>
      <c r="AE186" s="102">
        <v>0.12590000000000001</v>
      </c>
      <c r="AF186" s="102"/>
      <c r="AG186" s="102">
        <v>0.12590000000000001</v>
      </c>
      <c r="AH186" s="102"/>
      <c r="AI186" s="102">
        <v>0.12590000000000001</v>
      </c>
      <c r="AJ186" s="102"/>
      <c r="AK186" s="102">
        <v>0.1285</v>
      </c>
      <c r="AL186" s="102"/>
      <c r="AM186" s="102">
        <v>0.1118</v>
      </c>
      <c r="AN186" s="102"/>
      <c r="AO186" s="102">
        <v>0.12590000000000001</v>
      </c>
      <c r="AP186" s="102"/>
      <c r="AQ186" s="102">
        <v>0.12590000000000001</v>
      </c>
      <c r="AR186" s="102"/>
      <c r="AS186" s="102">
        <v>0.1285</v>
      </c>
    </row>
    <row r="187" spans="1:45" x14ac:dyDescent="0.35">
      <c r="A187" s="79" t="str">
        <f>Rates!A187</f>
        <v>Infant Development Program, Audiologist, Center/Facility-Based, 1:3</v>
      </c>
      <c r="B187" t="s">
        <v>529</v>
      </c>
      <c r="C187" s="102">
        <v>0.12590000000000001</v>
      </c>
      <c r="E187" s="102">
        <v>0.1285</v>
      </c>
      <c r="F187" s="102"/>
      <c r="G187" s="102">
        <v>0.1285</v>
      </c>
      <c r="H187" s="102"/>
      <c r="I187" s="102">
        <v>0.1118</v>
      </c>
      <c r="J187" s="102"/>
      <c r="K187" s="102">
        <v>0.1285</v>
      </c>
      <c r="L187" s="102"/>
      <c r="M187" s="102">
        <v>0.1118</v>
      </c>
      <c r="N187" s="102"/>
      <c r="O187" s="102">
        <v>0.1285</v>
      </c>
      <c r="P187" s="102"/>
      <c r="Q187" s="102">
        <v>0.1285</v>
      </c>
      <c r="R187" s="102"/>
      <c r="S187" s="102">
        <v>0.12590000000000001</v>
      </c>
      <c r="T187" s="102"/>
      <c r="U187" s="102">
        <v>0.12590000000000001</v>
      </c>
      <c r="V187" s="102"/>
      <c r="W187" s="102">
        <v>0.12590000000000001</v>
      </c>
      <c r="X187" s="102"/>
      <c r="Y187" s="102">
        <v>0.12590000000000001</v>
      </c>
      <c r="Z187" s="102"/>
      <c r="AA187" s="102">
        <v>0.12590000000000001</v>
      </c>
      <c r="AB187" s="102"/>
      <c r="AC187" s="102">
        <v>0.12590000000000001</v>
      </c>
      <c r="AD187" s="102"/>
      <c r="AE187" s="102">
        <v>0.12590000000000001</v>
      </c>
      <c r="AF187" s="102"/>
      <c r="AG187" s="102">
        <v>0.12590000000000001</v>
      </c>
      <c r="AH187" s="102"/>
      <c r="AI187" s="102">
        <v>0.12590000000000001</v>
      </c>
      <c r="AJ187" s="102"/>
      <c r="AK187" s="102">
        <v>0.1285</v>
      </c>
      <c r="AL187" s="102"/>
      <c r="AM187" s="102">
        <v>0.1118</v>
      </c>
      <c r="AN187" s="102"/>
      <c r="AO187" s="102">
        <v>0.12590000000000001</v>
      </c>
      <c r="AP187" s="102"/>
      <c r="AQ187" s="102">
        <v>0.12590000000000001</v>
      </c>
      <c r="AR187" s="102"/>
      <c r="AS187" s="102">
        <v>0.1285</v>
      </c>
    </row>
    <row r="188" spans="1:45" x14ac:dyDescent="0.35">
      <c r="A188" s="79" t="str">
        <f>Rates!A188</f>
        <v>Infant Development Program, Family Therapist, Center/Facility-Based, 1:1</v>
      </c>
      <c r="B188" t="s">
        <v>530</v>
      </c>
      <c r="C188" s="102">
        <v>0.19320000000000001</v>
      </c>
      <c r="E188" s="102">
        <v>0.1993</v>
      </c>
      <c r="F188" s="102"/>
      <c r="G188" s="102">
        <v>0.1993</v>
      </c>
      <c r="H188" s="102"/>
      <c r="I188" s="102">
        <v>0.17799999999999999</v>
      </c>
      <c r="J188" s="102"/>
      <c r="K188" s="102">
        <v>0.1993</v>
      </c>
      <c r="L188" s="102"/>
      <c r="M188" s="102">
        <v>0.17799999999999999</v>
      </c>
      <c r="N188" s="102"/>
      <c r="O188" s="102">
        <v>0.1993</v>
      </c>
      <c r="P188" s="102"/>
      <c r="Q188" s="102">
        <v>0.1993</v>
      </c>
      <c r="R188" s="102"/>
      <c r="S188" s="102">
        <v>0.19320000000000001</v>
      </c>
      <c r="T188" s="102"/>
      <c r="U188" s="102">
        <v>0.19320000000000001</v>
      </c>
      <c r="V188" s="102"/>
      <c r="W188" s="102">
        <v>0.19320000000000001</v>
      </c>
      <c r="X188" s="102"/>
      <c r="Y188" s="102">
        <v>0.19320000000000001</v>
      </c>
      <c r="Z188" s="102"/>
      <c r="AA188" s="102">
        <v>0.19320000000000001</v>
      </c>
      <c r="AB188" s="102"/>
      <c r="AC188" s="102">
        <v>0.19320000000000001</v>
      </c>
      <c r="AD188" s="102"/>
      <c r="AE188" s="102">
        <v>0.19320000000000001</v>
      </c>
      <c r="AF188" s="102"/>
      <c r="AG188" s="102">
        <v>0.19320000000000001</v>
      </c>
      <c r="AH188" s="102"/>
      <c r="AI188" s="102">
        <v>0.19320000000000001</v>
      </c>
      <c r="AJ188" s="102"/>
      <c r="AK188" s="102">
        <v>0.1993</v>
      </c>
      <c r="AL188" s="102"/>
      <c r="AM188" s="102">
        <v>0.17799999999999999</v>
      </c>
      <c r="AN188" s="102"/>
      <c r="AO188" s="102">
        <v>0.19320000000000001</v>
      </c>
      <c r="AP188" s="102"/>
      <c r="AQ188" s="102">
        <v>0.19320000000000001</v>
      </c>
      <c r="AR188" s="102"/>
      <c r="AS188" s="102">
        <v>0.1993</v>
      </c>
    </row>
    <row r="189" spans="1:45" x14ac:dyDescent="0.35">
      <c r="A189" s="79" t="str">
        <f>Rates!A189</f>
        <v>Infant Development Program, Family Therapist, Center/Facility-Based, 1:2</v>
      </c>
      <c r="B189" t="s">
        <v>531</v>
      </c>
      <c r="C189" s="102">
        <v>0.19320000000000001</v>
      </c>
      <c r="E189" s="102">
        <v>0.1993</v>
      </c>
      <c r="F189" s="102"/>
      <c r="G189" s="102">
        <v>0.1993</v>
      </c>
      <c r="H189" s="102"/>
      <c r="I189" s="102">
        <v>0.17799999999999999</v>
      </c>
      <c r="J189" s="102"/>
      <c r="K189" s="102">
        <v>0.1993</v>
      </c>
      <c r="L189" s="102"/>
      <c r="M189" s="102">
        <v>0.17799999999999999</v>
      </c>
      <c r="N189" s="102"/>
      <c r="O189" s="102">
        <v>0.1993</v>
      </c>
      <c r="P189" s="102"/>
      <c r="Q189" s="102">
        <v>0.1993</v>
      </c>
      <c r="R189" s="102"/>
      <c r="S189" s="102">
        <v>0.19320000000000001</v>
      </c>
      <c r="T189" s="102"/>
      <c r="U189" s="102">
        <v>0.19320000000000001</v>
      </c>
      <c r="V189" s="102"/>
      <c r="W189" s="102">
        <v>0.19320000000000001</v>
      </c>
      <c r="X189" s="102"/>
      <c r="Y189" s="102">
        <v>0.19320000000000001</v>
      </c>
      <c r="Z189" s="102"/>
      <c r="AA189" s="102">
        <v>0.19320000000000001</v>
      </c>
      <c r="AB189" s="102"/>
      <c r="AC189" s="102">
        <v>0.19320000000000001</v>
      </c>
      <c r="AD189" s="102"/>
      <c r="AE189" s="102">
        <v>0.19320000000000001</v>
      </c>
      <c r="AF189" s="102"/>
      <c r="AG189" s="102">
        <v>0.19320000000000001</v>
      </c>
      <c r="AH189" s="102"/>
      <c r="AI189" s="102">
        <v>0.19320000000000001</v>
      </c>
      <c r="AJ189" s="102"/>
      <c r="AK189" s="102">
        <v>0.1993</v>
      </c>
      <c r="AL189" s="102"/>
      <c r="AM189" s="102">
        <v>0.17799999999999999</v>
      </c>
      <c r="AN189" s="102"/>
      <c r="AO189" s="102">
        <v>0.19320000000000001</v>
      </c>
      <c r="AP189" s="102"/>
      <c r="AQ189" s="102">
        <v>0.19320000000000001</v>
      </c>
      <c r="AR189" s="102"/>
      <c r="AS189" s="102">
        <v>0.1993</v>
      </c>
    </row>
    <row r="190" spans="1:45" x14ac:dyDescent="0.35">
      <c r="A190" s="79" t="str">
        <f>Rates!A190</f>
        <v>Infant Development Program, Family Therapist, Center/Facility-Based, 1:3</v>
      </c>
      <c r="B190" t="s">
        <v>532</v>
      </c>
      <c r="C190" s="102">
        <v>0.19320000000000001</v>
      </c>
      <c r="E190" s="102">
        <v>0.1993</v>
      </c>
      <c r="F190" s="102"/>
      <c r="G190" s="102">
        <v>0.1993</v>
      </c>
      <c r="H190" s="102"/>
      <c r="I190" s="102">
        <v>0.17799999999999999</v>
      </c>
      <c r="J190" s="102"/>
      <c r="K190" s="102">
        <v>0.1993</v>
      </c>
      <c r="L190" s="102"/>
      <c r="M190" s="102">
        <v>0.17799999999999999</v>
      </c>
      <c r="N190" s="102"/>
      <c r="O190" s="102">
        <v>0.1993</v>
      </c>
      <c r="P190" s="102"/>
      <c r="Q190" s="102">
        <v>0.1993</v>
      </c>
      <c r="R190" s="102"/>
      <c r="S190" s="102">
        <v>0.19320000000000001</v>
      </c>
      <c r="T190" s="102"/>
      <c r="U190" s="102">
        <v>0.19320000000000001</v>
      </c>
      <c r="V190" s="102"/>
      <c r="W190" s="102">
        <v>0.19320000000000001</v>
      </c>
      <c r="X190" s="102"/>
      <c r="Y190" s="102">
        <v>0.19320000000000001</v>
      </c>
      <c r="Z190" s="102"/>
      <c r="AA190" s="102">
        <v>0.19320000000000001</v>
      </c>
      <c r="AB190" s="102"/>
      <c r="AC190" s="102">
        <v>0.19320000000000001</v>
      </c>
      <c r="AD190" s="102"/>
      <c r="AE190" s="102">
        <v>0.19320000000000001</v>
      </c>
      <c r="AF190" s="102"/>
      <c r="AG190" s="102">
        <v>0.19320000000000001</v>
      </c>
      <c r="AH190" s="102"/>
      <c r="AI190" s="102">
        <v>0.19320000000000001</v>
      </c>
      <c r="AJ190" s="102"/>
      <c r="AK190" s="102">
        <v>0.1993</v>
      </c>
      <c r="AL190" s="102"/>
      <c r="AM190" s="102">
        <v>0.17799999999999999</v>
      </c>
      <c r="AN190" s="102"/>
      <c r="AO190" s="102">
        <v>0.19320000000000001</v>
      </c>
      <c r="AP190" s="102"/>
      <c r="AQ190" s="102">
        <v>0.19320000000000001</v>
      </c>
      <c r="AR190" s="102"/>
      <c r="AS190" s="102">
        <v>0.1993</v>
      </c>
    </row>
    <row r="191" spans="1:45" x14ac:dyDescent="0.35">
      <c r="A191" s="79" t="str">
        <f>Rates!A191</f>
        <v>Infant Development Program, Registered Nurse, Center/Facility-Based, 1:1</v>
      </c>
      <c r="B191" t="s">
        <v>533</v>
      </c>
      <c r="C191" s="102">
        <v>0.12429999999999999</v>
      </c>
      <c r="E191" s="102">
        <v>0.12759999999999999</v>
      </c>
      <c r="F191" s="102"/>
      <c r="G191" s="102">
        <v>0.12759999999999999</v>
      </c>
      <c r="H191" s="102"/>
      <c r="I191" s="102">
        <v>0.1099</v>
      </c>
      <c r="J191" s="102"/>
      <c r="K191" s="102">
        <v>0.12759999999999999</v>
      </c>
      <c r="L191" s="102"/>
      <c r="M191" s="102">
        <v>0.1099</v>
      </c>
      <c r="N191" s="102"/>
      <c r="O191" s="102">
        <v>0.12759999999999999</v>
      </c>
      <c r="P191" s="102"/>
      <c r="Q191" s="102">
        <v>0.12759999999999999</v>
      </c>
      <c r="R191" s="102"/>
      <c r="S191" s="102">
        <v>0.12429999999999999</v>
      </c>
      <c r="T191" s="102"/>
      <c r="U191" s="102">
        <v>0.12429999999999999</v>
      </c>
      <c r="V191" s="102"/>
      <c r="W191" s="102">
        <v>0.12429999999999999</v>
      </c>
      <c r="X191" s="102"/>
      <c r="Y191" s="102">
        <v>0.12429999999999999</v>
      </c>
      <c r="Z191" s="102"/>
      <c r="AA191" s="102">
        <v>0.12429999999999999</v>
      </c>
      <c r="AB191" s="102"/>
      <c r="AC191" s="102">
        <v>0.12429999999999999</v>
      </c>
      <c r="AD191" s="102"/>
      <c r="AE191" s="102">
        <v>0.12429999999999999</v>
      </c>
      <c r="AF191" s="102"/>
      <c r="AG191" s="102">
        <v>0.12429999999999999</v>
      </c>
      <c r="AH191" s="102"/>
      <c r="AI191" s="102">
        <v>0.12429999999999999</v>
      </c>
      <c r="AJ191" s="102"/>
      <c r="AK191" s="102">
        <v>0.12759999999999999</v>
      </c>
      <c r="AL191" s="102"/>
      <c r="AM191" s="102">
        <v>0.1099</v>
      </c>
      <c r="AN191" s="102"/>
      <c r="AO191" s="102">
        <v>0.12429999999999999</v>
      </c>
      <c r="AP191" s="102"/>
      <c r="AQ191" s="102">
        <v>0.12429999999999999</v>
      </c>
      <c r="AR191" s="102"/>
      <c r="AS191" s="102">
        <v>0.12759999999999999</v>
      </c>
    </row>
    <row r="192" spans="1:45" x14ac:dyDescent="0.35">
      <c r="A192" s="79" t="str">
        <f>Rates!A192</f>
        <v>Infant Development Program, Registered Nurse, Center/Facility-Based, 1:2</v>
      </c>
      <c r="B192" t="s">
        <v>534</v>
      </c>
      <c r="C192" s="102">
        <v>0.12429999999999999</v>
      </c>
      <c r="E192" s="102">
        <v>0.12759999999999999</v>
      </c>
      <c r="F192" s="102"/>
      <c r="G192" s="102">
        <v>0.12759999999999999</v>
      </c>
      <c r="H192" s="102"/>
      <c r="I192" s="102">
        <v>0.1099</v>
      </c>
      <c r="J192" s="102"/>
      <c r="K192" s="102">
        <v>0.12759999999999999</v>
      </c>
      <c r="L192" s="102"/>
      <c r="M192" s="102">
        <v>0.1099</v>
      </c>
      <c r="N192" s="102"/>
      <c r="O192" s="102">
        <v>0.12759999999999999</v>
      </c>
      <c r="P192" s="102"/>
      <c r="Q192" s="102">
        <v>0.12759999999999999</v>
      </c>
      <c r="R192" s="102"/>
      <c r="S192" s="102">
        <v>0.12429999999999999</v>
      </c>
      <c r="T192" s="102"/>
      <c r="U192" s="102">
        <v>0.12429999999999999</v>
      </c>
      <c r="V192" s="102"/>
      <c r="W192" s="102">
        <v>0.12429999999999999</v>
      </c>
      <c r="X192" s="102"/>
      <c r="Y192" s="102">
        <v>0.12429999999999999</v>
      </c>
      <c r="Z192" s="102"/>
      <c r="AA192" s="102">
        <v>0.12429999999999999</v>
      </c>
      <c r="AB192" s="102"/>
      <c r="AC192" s="102">
        <v>0.12429999999999999</v>
      </c>
      <c r="AD192" s="102"/>
      <c r="AE192" s="102">
        <v>0.12429999999999999</v>
      </c>
      <c r="AF192" s="102"/>
      <c r="AG192" s="102">
        <v>0.12429999999999999</v>
      </c>
      <c r="AH192" s="102"/>
      <c r="AI192" s="102">
        <v>0.12429999999999999</v>
      </c>
      <c r="AJ192" s="102"/>
      <c r="AK192" s="102">
        <v>0.12759999999999999</v>
      </c>
      <c r="AL192" s="102"/>
      <c r="AM192" s="102">
        <v>0.1099</v>
      </c>
      <c r="AN192" s="102"/>
      <c r="AO192" s="102">
        <v>0.12429999999999999</v>
      </c>
      <c r="AP192" s="102"/>
      <c r="AQ192" s="102">
        <v>0.12429999999999999</v>
      </c>
      <c r="AR192" s="102"/>
      <c r="AS192" s="102">
        <v>0.12759999999999999</v>
      </c>
    </row>
    <row r="193" spans="1:45" x14ac:dyDescent="0.35">
      <c r="A193" s="79" t="str">
        <f>Rates!A193</f>
        <v>Infant Development Program, Registered Nurse, Center/Facility-Based, 1:3</v>
      </c>
      <c r="B193" t="s">
        <v>535</v>
      </c>
      <c r="C193" s="102">
        <v>0.12429999999999999</v>
      </c>
      <c r="E193" s="102">
        <v>0.12759999999999999</v>
      </c>
      <c r="F193" s="102"/>
      <c r="G193" s="102">
        <v>0.12759999999999999</v>
      </c>
      <c r="H193" s="102"/>
      <c r="I193" s="102">
        <v>0.1099</v>
      </c>
      <c r="J193" s="102"/>
      <c r="K193" s="102">
        <v>0.12759999999999999</v>
      </c>
      <c r="L193" s="102"/>
      <c r="M193" s="102">
        <v>0.1099</v>
      </c>
      <c r="N193" s="102"/>
      <c r="O193" s="102">
        <v>0.12759999999999999</v>
      </c>
      <c r="P193" s="102"/>
      <c r="Q193" s="102">
        <v>0.12759999999999999</v>
      </c>
      <c r="R193" s="102"/>
      <c r="S193" s="102">
        <v>0.12429999999999999</v>
      </c>
      <c r="T193" s="102"/>
      <c r="U193" s="102">
        <v>0.12429999999999999</v>
      </c>
      <c r="V193" s="102"/>
      <c r="W193" s="102">
        <v>0.12429999999999999</v>
      </c>
      <c r="X193" s="102"/>
      <c r="Y193" s="102">
        <v>0.12429999999999999</v>
      </c>
      <c r="Z193" s="102"/>
      <c r="AA193" s="102">
        <v>0.12429999999999999</v>
      </c>
      <c r="AB193" s="102"/>
      <c r="AC193" s="102">
        <v>0.12429999999999999</v>
      </c>
      <c r="AD193" s="102"/>
      <c r="AE193" s="102">
        <v>0.12429999999999999</v>
      </c>
      <c r="AF193" s="102"/>
      <c r="AG193" s="102">
        <v>0.12429999999999999</v>
      </c>
      <c r="AH193" s="102"/>
      <c r="AI193" s="102">
        <v>0.12429999999999999</v>
      </c>
      <c r="AJ193" s="102"/>
      <c r="AK193" s="102">
        <v>0.12759999999999999</v>
      </c>
      <c r="AL193" s="102"/>
      <c r="AM193" s="102">
        <v>0.1099</v>
      </c>
      <c r="AN193" s="102"/>
      <c r="AO193" s="102">
        <v>0.12429999999999999</v>
      </c>
      <c r="AP193" s="102"/>
      <c r="AQ193" s="102">
        <v>0.12429999999999999</v>
      </c>
      <c r="AR193" s="102"/>
      <c r="AS193" s="102">
        <v>0.12759999999999999</v>
      </c>
    </row>
    <row r="194" spans="1:45" x14ac:dyDescent="0.35">
      <c r="A194" s="79" t="str">
        <f>Rates!A194</f>
        <v>Infant Development Program, Licensed Vocational Nurse, Center/Facility-Based, 1:1</v>
      </c>
      <c r="B194" t="s">
        <v>536</v>
      </c>
      <c r="C194" s="102">
        <v>0.15340000000000001</v>
      </c>
      <c r="E194" s="102">
        <v>0.1575</v>
      </c>
      <c r="F194" s="102"/>
      <c r="G194" s="102">
        <v>0.1575</v>
      </c>
      <c r="H194" s="102"/>
      <c r="I194" s="102">
        <v>0.1434</v>
      </c>
      <c r="J194" s="102"/>
      <c r="K194" s="102">
        <v>0.1575</v>
      </c>
      <c r="L194" s="102"/>
      <c r="M194" s="102">
        <v>0.1434</v>
      </c>
      <c r="N194" s="102"/>
      <c r="O194" s="102">
        <v>0.1575</v>
      </c>
      <c r="P194" s="102"/>
      <c r="Q194" s="102">
        <v>0.1575</v>
      </c>
      <c r="R194" s="102"/>
      <c r="S194" s="102">
        <v>0.15340000000000001</v>
      </c>
      <c r="T194" s="102"/>
      <c r="U194" s="102">
        <v>0.15340000000000001</v>
      </c>
      <c r="V194" s="102"/>
      <c r="W194" s="102">
        <v>0.15340000000000001</v>
      </c>
      <c r="X194" s="102"/>
      <c r="Y194" s="102">
        <v>0.15340000000000001</v>
      </c>
      <c r="Z194" s="102"/>
      <c r="AA194" s="102">
        <v>0.15340000000000001</v>
      </c>
      <c r="AB194" s="102"/>
      <c r="AC194" s="102">
        <v>0.15340000000000001</v>
      </c>
      <c r="AD194" s="102"/>
      <c r="AE194" s="102">
        <v>0.15340000000000001</v>
      </c>
      <c r="AF194" s="102"/>
      <c r="AG194" s="102">
        <v>0.15340000000000001</v>
      </c>
      <c r="AH194" s="102"/>
      <c r="AI194" s="102">
        <v>0.15340000000000001</v>
      </c>
      <c r="AJ194" s="102"/>
      <c r="AK194" s="102">
        <v>0.1575</v>
      </c>
      <c r="AL194" s="102"/>
      <c r="AM194" s="102">
        <v>0.1434</v>
      </c>
      <c r="AN194" s="102"/>
      <c r="AO194" s="102">
        <v>0.15340000000000001</v>
      </c>
      <c r="AP194" s="102"/>
      <c r="AQ194" s="102">
        <v>0.15340000000000001</v>
      </c>
      <c r="AR194" s="102"/>
      <c r="AS194" s="102">
        <v>0.1575</v>
      </c>
    </row>
    <row r="195" spans="1:45" x14ac:dyDescent="0.35">
      <c r="A195" s="79" t="str">
        <f>Rates!A195</f>
        <v>Infant Development Program, Licensed Vocational Nurse, Center/Facility-Based, 1:2</v>
      </c>
      <c r="B195" t="s">
        <v>537</v>
      </c>
      <c r="C195" s="102">
        <v>0.15340000000000001</v>
      </c>
      <c r="E195" s="102">
        <v>0.1575</v>
      </c>
      <c r="F195" s="102"/>
      <c r="G195" s="102">
        <v>0.1575</v>
      </c>
      <c r="H195" s="102"/>
      <c r="I195" s="102">
        <v>0.1434</v>
      </c>
      <c r="J195" s="102"/>
      <c r="K195" s="102">
        <v>0.1575</v>
      </c>
      <c r="L195" s="102"/>
      <c r="M195" s="102">
        <v>0.1434</v>
      </c>
      <c r="N195" s="102"/>
      <c r="O195" s="102">
        <v>0.1575</v>
      </c>
      <c r="P195" s="102"/>
      <c r="Q195" s="102">
        <v>0.1575</v>
      </c>
      <c r="R195" s="102"/>
      <c r="S195" s="102">
        <v>0.15340000000000001</v>
      </c>
      <c r="T195" s="102"/>
      <c r="U195" s="102">
        <v>0.15340000000000001</v>
      </c>
      <c r="V195" s="102"/>
      <c r="W195" s="102">
        <v>0.15340000000000001</v>
      </c>
      <c r="X195" s="102"/>
      <c r="Y195" s="102">
        <v>0.15340000000000001</v>
      </c>
      <c r="Z195" s="102"/>
      <c r="AA195" s="102">
        <v>0.15340000000000001</v>
      </c>
      <c r="AB195" s="102"/>
      <c r="AC195" s="102">
        <v>0.15340000000000001</v>
      </c>
      <c r="AD195" s="102"/>
      <c r="AE195" s="102">
        <v>0.15340000000000001</v>
      </c>
      <c r="AF195" s="102"/>
      <c r="AG195" s="102">
        <v>0.15340000000000001</v>
      </c>
      <c r="AH195" s="102"/>
      <c r="AI195" s="102">
        <v>0.15340000000000001</v>
      </c>
      <c r="AJ195" s="102"/>
      <c r="AK195" s="102">
        <v>0.1575</v>
      </c>
      <c r="AL195" s="102"/>
      <c r="AM195" s="102">
        <v>0.1434</v>
      </c>
      <c r="AN195" s="102"/>
      <c r="AO195" s="102">
        <v>0.15340000000000001</v>
      </c>
      <c r="AP195" s="102"/>
      <c r="AQ195" s="102">
        <v>0.15340000000000001</v>
      </c>
      <c r="AR195" s="102"/>
      <c r="AS195" s="102">
        <v>0.1575</v>
      </c>
    </row>
    <row r="196" spans="1:45" x14ac:dyDescent="0.35">
      <c r="A196" s="79" t="str">
        <f>Rates!A196</f>
        <v>Infant Development Program, Licensed Vocational Nurse, Center/Facility-Based, 1:3</v>
      </c>
      <c r="B196" t="s">
        <v>538</v>
      </c>
      <c r="C196" s="102">
        <v>0.15340000000000001</v>
      </c>
      <c r="E196" s="102">
        <v>0.1575</v>
      </c>
      <c r="F196" s="102"/>
      <c r="G196" s="102">
        <v>0.1575</v>
      </c>
      <c r="H196" s="102"/>
      <c r="I196" s="102">
        <v>0.1434</v>
      </c>
      <c r="J196" s="102"/>
      <c r="K196" s="102">
        <v>0.1575</v>
      </c>
      <c r="L196" s="102"/>
      <c r="M196" s="102">
        <v>0.1434</v>
      </c>
      <c r="N196" s="102"/>
      <c r="O196" s="102">
        <v>0.1575</v>
      </c>
      <c r="P196" s="102"/>
      <c r="Q196" s="102">
        <v>0.1575</v>
      </c>
      <c r="R196" s="102"/>
      <c r="S196" s="102">
        <v>0.15340000000000001</v>
      </c>
      <c r="T196" s="102"/>
      <c r="U196" s="102">
        <v>0.15340000000000001</v>
      </c>
      <c r="V196" s="102"/>
      <c r="W196" s="102">
        <v>0.15340000000000001</v>
      </c>
      <c r="X196" s="102"/>
      <c r="Y196" s="102">
        <v>0.15340000000000001</v>
      </c>
      <c r="Z196" s="102"/>
      <c r="AA196" s="102">
        <v>0.15340000000000001</v>
      </c>
      <c r="AB196" s="102"/>
      <c r="AC196" s="102">
        <v>0.15340000000000001</v>
      </c>
      <c r="AD196" s="102"/>
      <c r="AE196" s="102">
        <v>0.15340000000000001</v>
      </c>
      <c r="AF196" s="102"/>
      <c r="AG196" s="102">
        <v>0.15340000000000001</v>
      </c>
      <c r="AH196" s="102"/>
      <c r="AI196" s="102">
        <v>0.15340000000000001</v>
      </c>
      <c r="AJ196" s="102"/>
      <c r="AK196" s="102">
        <v>0.1575</v>
      </c>
      <c r="AL196" s="102"/>
      <c r="AM196" s="102">
        <v>0.1434</v>
      </c>
      <c r="AN196" s="102"/>
      <c r="AO196" s="102">
        <v>0.15340000000000001</v>
      </c>
      <c r="AP196" s="102"/>
      <c r="AQ196" s="102">
        <v>0.15340000000000001</v>
      </c>
      <c r="AR196" s="102"/>
      <c r="AS196" s="102">
        <v>0.1575</v>
      </c>
    </row>
    <row r="197" spans="1:45" x14ac:dyDescent="0.35">
      <c r="A197" s="79" t="str">
        <f>Rates!A197</f>
        <v>Infant Development Program, Registered Dietitian, Center/Facility-Based, 1:1</v>
      </c>
      <c r="B197" t="s">
        <v>539</v>
      </c>
      <c r="C197" s="102">
        <v>0.1464</v>
      </c>
      <c r="E197" s="102">
        <v>0.15010000000000001</v>
      </c>
      <c r="F197" s="102"/>
      <c r="G197" s="102">
        <v>0.15010000000000001</v>
      </c>
      <c r="H197" s="102"/>
      <c r="I197" s="102">
        <v>0.13730000000000001</v>
      </c>
      <c r="J197" s="102"/>
      <c r="K197" s="102">
        <v>0.15010000000000001</v>
      </c>
      <c r="L197" s="102"/>
      <c r="M197" s="102">
        <v>0.13730000000000001</v>
      </c>
      <c r="N197" s="102"/>
      <c r="O197" s="102">
        <v>0.15010000000000001</v>
      </c>
      <c r="P197" s="102"/>
      <c r="Q197" s="102">
        <v>0.15010000000000001</v>
      </c>
      <c r="R197" s="102"/>
      <c r="S197" s="102">
        <v>0.1464</v>
      </c>
      <c r="T197" s="102"/>
      <c r="U197" s="102">
        <v>0.1464</v>
      </c>
      <c r="V197" s="102"/>
      <c r="W197" s="102">
        <v>0.1464</v>
      </c>
      <c r="X197" s="102"/>
      <c r="Y197" s="102">
        <v>0.1464</v>
      </c>
      <c r="Z197" s="102"/>
      <c r="AA197" s="102">
        <v>0.1464</v>
      </c>
      <c r="AB197" s="102"/>
      <c r="AC197" s="102">
        <v>0.1464</v>
      </c>
      <c r="AD197" s="102"/>
      <c r="AE197" s="102">
        <v>0.1464</v>
      </c>
      <c r="AF197" s="102"/>
      <c r="AG197" s="102">
        <v>0.1464</v>
      </c>
      <c r="AH197" s="102"/>
      <c r="AI197" s="102">
        <v>0.1464</v>
      </c>
      <c r="AJ197" s="102"/>
      <c r="AK197" s="102">
        <v>0.15010000000000001</v>
      </c>
      <c r="AL197" s="102"/>
      <c r="AM197" s="102">
        <v>0.13730000000000001</v>
      </c>
      <c r="AN197" s="102"/>
      <c r="AO197" s="102">
        <v>0.1464</v>
      </c>
      <c r="AP197" s="102"/>
      <c r="AQ197" s="102">
        <v>0.1464</v>
      </c>
      <c r="AR197" s="102"/>
      <c r="AS197" s="102">
        <v>0.15010000000000001</v>
      </c>
    </row>
    <row r="198" spans="1:45" x14ac:dyDescent="0.35">
      <c r="A198" s="79" t="str">
        <f>Rates!A198</f>
        <v>Infant Development Program, Registered Dietitian, Center/Facility-Based, 1:2</v>
      </c>
      <c r="B198" t="s">
        <v>540</v>
      </c>
      <c r="C198" s="102">
        <v>0.1464</v>
      </c>
      <c r="E198" s="102">
        <v>0.15010000000000001</v>
      </c>
      <c r="F198" s="102"/>
      <c r="G198" s="102">
        <v>0.15010000000000001</v>
      </c>
      <c r="H198" s="102"/>
      <c r="I198" s="102">
        <v>0.13730000000000001</v>
      </c>
      <c r="J198" s="102"/>
      <c r="K198" s="102">
        <v>0.15010000000000001</v>
      </c>
      <c r="L198" s="102"/>
      <c r="M198" s="102">
        <v>0.13730000000000001</v>
      </c>
      <c r="N198" s="102"/>
      <c r="O198" s="102">
        <v>0.15010000000000001</v>
      </c>
      <c r="P198" s="102"/>
      <c r="Q198" s="102">
        <v>0.15010000000000001</v>
      </c>
      <c r="R198" s="102"/>
      <c r="S198" s="102">
        <v>0.1464</v>
      </c>
      <c r="T198" s="102"/>
      <c r="U198" s="102">
        <v>0.1464</v>
      </c>
      <c r="V198" s="102"/>
      <c r="W198" s="102">
        <v>0.1464</v>
      </c>
      <c r="X198" s="102"/>
      <c r="Y198" s="102">
        <v>0.1464</v>
      </c>
      <c r="Z198" s="102"/>
      <c r="AA198" s="102">
        <v>0.1464</v>
      </c>
      <c r="AB198" s="102"/>
      <c r="AC198" s="102">
        <v>0.1464</v>
      </c>
      <c r="AD198" s="102"/>
      <c r="AE198" s="102">
        <v>0.1464</v>
      </c>
      <c r="AF198" s="102"/>
      <c r="AG198" s="102">
        <v>0.1464</v>
      </c>
      <c r="AH198" s="102"/>
      <c r="AI198" s="102">
        <v>0.1464</v>
      </c>
      <c r="AJ198" s="102"/>
      <c r="AK198" s="102">
        <v>0.15010000000000001</v>
      </c>
      <c r="AL198" s="102"/>
      <c r="AM198" s="102">
        <v>0.13730000000000001</v>
      </c>
      <c r="AN198" s="102"/>
      <c r="AO198" s="102">
        <v>0.1464</v>
      </c>
      <c r="AP198" s="102"/>
      <c r="AQ198" s="102">
        <v>0.1464</v>
      </c>
      <c r="AR198" s="102"/>
      <c r="AS198" s="102">
        <v>0.15010000000000001</v>
      </c>
    </row>
    <row r="199" spans="1:45" x14ac:dyDescent="0.35">
      <c r="A199" s="79" t="str">
        <f>Rates!A199</f>
        <v>Infant Development Program, Registered Dietitian, Center/Facility-Based, 1:3</v>
      </c>
      <c r="B199" t="s">
        <v>541</v>
      </c>
      <c r="C199" s="102">
        <v>0.1464</v>
      </c>
      <c r="E199" s="102">
        <v>0.15010000000000001</v>
      </c>
      <c r="F199" s="102"/>
      <c r="G199" s="102">
        <v>0.15010000000000001</v>
      </c>
      <c r="H199" s="102"/>
      <c r="I199" s="102">
        <v>0.13730000000000001</v>
      </c>
      <c r="J199" s="102"/>
      <c r="K199" s="102">
        <v>0.15010000000000001</v>
      </c>
      <c r="L199" s="102"/>
      <c r="M199" s="102">
        <v>0.13730000000000001</v>
      </c>
      <c r="N199" s="102"/>
      <c r="O199" s="102">
        <v>0.15010000000000001</v>
      </c>
      <c r="P199" s="102"/>
      <c r="Q199" s="102">
        <v>0.15010000000000001</v>
      </c>
      <c r="R199" s="102"/>
      <c r="S199" s="102">
        <v>0.1464</v>
      </c>
      <c r="T199" s="102"/>
      <c r="U199" s="102">
        <v>0.1464</v>
      </c>
      <c r="V199" s="102"/>
      <c r="W199" s="102">
        <v>0.1464</v>
      </c>
      <c r="X199" s="102"/>
      <c r="Y199" s="102">
        <v>0.1464</v>
      </c>
      <c r="Z199" s="102"/>
      <c r="AA199" s="102">
        <v>0.1464</v>
      </c>
      <c r="AB199" s="102"/>
      <c r="AC199" s="102">
        <v>0.1464</v>
      </c>
      <c r="AD199" s="102"/>
      <c r="AE199" s="102">
        <v>0.1464</v>
      </c>
      <c r="AF199" s="102"/>
      <c r="AG199" s="102">
        <v>0.1464</v>
      </c>
      <c r="AH199" s="102"/>
      <c r="AI199" s="102">
        <v>0.1464</v>
      </c>
      <c r="AJ199" s="102"/>
      <c r="AK199" s="102">
        <v>0.15010000000000001</v>
      </c>
      <c r="AL199" s="102"/>
      <c r="AM199" s="102">
        <v>0.13730000000000001</v>
      </c>
      <c r="AN199" s="102"/>
      <c r="AO199" s="102">
        <v>0.1464</v>
      </c>
      <c r="AP199" s="102"/>
      <c r="AQ199" s="102">
        <v>0.1464</v>
      </c>
      <c r="AR199" s="102"/>
      <c r="AS199" s="102">
        <v>0.15010000000000001</v>
      </c>
    </row>
    <row r="200" spans="1:45" x14ac:dyDescent="0.35">
      <c r="A200" s="79" t="str">
        <f>Rates!A200</f>
        <v>Infant Development Program, Social Worker, Center/Facility-Based, 1:1</v>
      </c>
      <c r="B200" t="s">
        <v>542</v>
      </c>
      <c r="C200" s="102">
        <v>0.15620000000000001</v>
      </c>
      <c r="E200" s="102">
        <v>0.16039999999999999</v>
      </c>
      <c r="F200" s="102"/>
      <c r="G200" s="102">
        <v>0.16039999999999999</v>
      </c>
      <c r="H200" s="102"/>
      <c r="I200" s="102">
        <v>0.14580000000000001</v>
      </c>
      <c r="J200" s="102"/>
      <c r="K200" s="102">
        <v>0.16039999999999999</v>
      </c>
      <c r="L200" s="102"/>
      <c r="M200" s="102">
        <v>0.14580000000000001</v>
      </c>
      <c r="N200" s="102"/>
      <c r="O200" s="102">
        <v>0.16039999999999999</v>
      </c>
      <c r="P200" s="102"/>
      <c r="Q200" s="102">
        <v>0.16039999999999999</v>
      </c>
      <c r="R200" s="102"/>
      <c r="S200" s="102">
        <v>0.15620000000000001</v>
      </c>
      <c r="T200" s="102"/>
      <c r="U200" s="102">
        <v>0.15620000000000001</v>
      </c>
      <c r="V200" s="102"/>
      <c r="W200" s="102">
        <v>0.15620000000000001</v>
      </c>
      <c r="X200" s="102"/>
      <c r="Y200" s="102">
        <v>0.15620000000000001</v>
      </c>
      <c r="Z200" s="102"/>
      <c r="AA200" s="102">
        <v>0.15620000000000001</v>
      </c>
      <c r="AB200" s="102"/>
      <c r="AC200" s="102">
        <v>0.15620000000000001</v>
      </c>
      <c r="AD200" s="102"/>
      <c r="AE200" s="102">
        <v>0.15620000000000001</v>
      </c>
      <c r="AF200" s="102"/>
      <c r="AG200" s="102">
        <v>0.15620000000000001</v>
      </c>
      <c r="AH200" s="102"/>
      <c r="AI200" s="102">
        <v>0.15620000000000001</v>
      </c>
      <c r="AJ200" s="102"/>
      <c r="AK200" s="102">
        <v>0.16039999999999999</v>
      </c>
      <c r="AL200" s="102"/>
      <c r="AM200" s="102">
        <v>0.14580000000000001</v>
      </c>
      <c r="AN200" s="102"/>
      <c r="AO200" s="102">
        <v>0.15620000000000001</v>
      </c>
      <c r="AP200" s="102"/>
      <c r="AQ200" s="102">
        <v>0.15620000000000001</v>
      </c>
      <c r="AR200" s="102"/>
      <c r="AS200" s="102">
        <v>0.16039999999999999</v>
      </c>
    </row>
    <row r="201" spans="1:45" x14ac:dyDescent="0.35">
      <c r="A201" s="79" t="str">
        <f>Rates!A201</f>
        <v>Infant Development Program, Social Worker, Center/Facility-Based, 1:2</v>
      </c>
      <c r="B201" t="s">
        <v>543</v>
      </c>
      <c r="C201" s="102">
        <v>0.15620000000000001</v>
      </c>
      <c r="E201" s="102">
        <v>0.16039999999999999</v>
      </c>
      <c r="F201" s="102"/>
      <c r="G201" s="102">
        <v>0.16039999999999999</v>
      </c>
      <c r="H201" s="102"/>
      <c r="I201" s="102">
        <v>0.14580000000000001</v>
      </c>
      <c r="J201" s="102"/>
      <c r="K201" s="102">
        <v>0.16039999999999999</v>
      </c>
      <c r="L201" s="102"/>
      <c r="M201" s="102">
        <v>0.14580000000000001</v>
      </c>
      <c r="N201" s="102"/>
      <c r="O201" s="102">
        <v>0.16039999999999999</v>
      </c>
      <c r="P201" s="102"/>
      <c r="Q201" s="102">
        <v>0.16039999999999999</v>
      </c>
      <c r="R201" s="102"/>
      <c r="S201" s="102">
        <v>0.15620000000000001</v>
      </c>
      <c r="T201" s="102"/>
      <c r="U201" s="102">
        <v>0.15620000000000001</v>
      </c>
      <c r="V201" s="102"/>
      <c r="W201" s="102">
        <v>0.15620000000000001</v>
      </c>
      <c r="X201" s="102"/>
      <c r="Y201" s="102">
        <v>0.15620000000000001</v>
      </c>
      <c r="Z201" s="102"/>
      <c r="AA201" s="102">
        <v>0.15620000000000001</v>
      </c>
      <c r="AB201" s="102"/>
      <c r="AC201" s="102">
        <v>0.15620000000000001</v>
      </c>
      <c r="AD201" s="102"/>
      <c r="AE201" s="102">
        <v>0.15620000000000001</v>
      </c>
      <c r="AF201" s="102"/>
      <c r="AG201" s="102">
        <v>0.15620000000000001</v>
      </c>
      <c r="AH201" s="102"/>
      <c r="AI201" s="102">
        <v>0.15620000000000001</v>
      </c>
      <c r="AJ201" s="102"/>
      <c r="AK201" s="102">
        <v>0.16039999999999999</v>
      </c>
      <c r="AL201" s="102"/>
      <c r="AM201" s="102">
        <v>0.14580000000000001</v>
      </c>
      <c r="AN201" s="102"/>
      <c r="AO201" s="102">
        <v>0.15620000000000001</v>
      </c>
      <c r="AP201" s="102"/>
      <c r="AQ201" s="102">
        <v>0.15620000000000001</v>
      </c>
      <c r="AR201" s="102"/>
      <c r="AS201" s="102">
        <v>0.16039999999999999</v>
      </c>
    </row>
    <row r="202" spans="1:45" x14ac:dyDescent="0.35">
      <c r="A202" s="79" t="str">
        <f>Rates!A202</f>
        <v>Infant Development Program, Social Worker, Center/Facility-Based, 1:3</v>
      </c>
      <c r="B202" t="s">
        <v>544</v>
      </c>
      <c r="C202" s="102">
        <v>0.15620000000000001</v>
      </c>
      <c r="E202" s="102">
        <v>0.16039999999999999</v>
      </c>
      <c r="F202" s="102"/>
      <c r="G202" s="102">
        <v>0.16039999999999999</v>
      </c>
      <c r="H202" s="102"/>
      <c r="I202" s="102">
        <v>0.14580000000000001</v>
      </c>
      <c r="J202" s="102"/>
      <c r="K202" s="102">
        <v>0.16039999999999999</v>
      </c>
      <c r="L202" s="102"/>
      <c r="M202" s="102">
        <v>0.14580000000000001</v>
      </c>
      <c r="N202" s="102"/>
      <c r="O202" s="102">
        <v>0.16039999999999999</v>
      </c>
      <c r="P202" s="102"/>
      <c r="Q202" s="102">
        <v>0.16039999999999999</v>
      </c>
      <c r="R202" s="102"/>
      <c r="S202" s="102">
        <v>0.15620000000000001</v>
      </c>
      <c r="T202" s="102"/>
      <c r="U202" s="102">
        <v>0.15620000000000001</v>
      </c>
      <c r="V202" s="102"/>
      <c r="W202" s="102">
        <v>0.15620000000000001</v>
      </c>
      <c r="X202" s="102"/>
      <c r="Y202" s="102">
        <v>0.15620000000000001</v>
      </c>
      <c r="Z202" s="102"/>
      <c r="AA202" s="102">
        <v>0.15620000000000001</v>
      </c>
      <c r="AB202" s="102"/>
      <c r="AC202" s="102">
        <v>0.15620000000000001</v>
      </c>
      <c r="AD202" s="102"/>
      <c r="AE202" s="102">
        <v>0.15620000000000001</v>
      </c>
      <c r="AF202" s="102"/>
      <c r="AG202" s="102">
        <v>0.15620000000000001</v>
      </c>
      <c r="AH202" s="102"/>
      <c r="AI202" s="102">
        <v>0.15620000000000001</v>
      </c>
      <c r="AJ202" s="102"/>
      <c r="AK202" s="102">
        <v>0.16039999999999999</v>
      </c>
      <c r="AL202" s="102"/>
      <c r="AM202" s="102">
        <v>0.14580000000000001</v>
      </c>
      <c r="AN202" s="102"/>
      <c r="AO202" s="102">
        <v>0.15620000000000001</v>
      </c>
      <c r="AP202" s="102"/>
      <c r="AQ202" s="102">
        <v>0.15620000000000001</v>
      </c>
      <c r="AR202" s="102"/>
      <c r="AS202" s="102">
        <v>0.16039999999999999</v>
      </c>
    </row>
    <row r="203" spans="1:45" x14ac:dyDescent="0.35">
      <c r="A203" s="79" t="str">
        <f>Rates!A203</f>
        <v>Infant Development Program, Psychologist, Center/Facility-Based, 1:1</v>
      </c>
      <c r="B203" t="s">
        <v>545</v>
      </c>
      <c r="C203" s="102">
        <v>0.13</v>
      </c>
      <c r="E203" s="102">
        <v>0.1328</v>
      </c>
      <c r="F203" s="102"/>
      <c r="G203" s="102">
        <v>0.1328</v>
      </c>
      <c r="H203" s="102"/>
      <c r="I203" s="102">
        <v>0.1197</v>
      </c>
      <c r="J203" s="102"/>
      <c r="K203" s="102">
        <v>0.1328</v>
      </c>
      <c r="L203" s="102"/>
      <c r="M203" s="102">
        <v>0.1197</v>
      </c>
      <c r="N203" s="102"/>
      <c r="O203" s="102">
        <v>0.1328</v>
      </c>
      <c r="P203" s="102"/>
      <c r="Q203" s="102">
        <v>0.1328</v>
      </c>
      <c r="R203" s="102"/>
      <c r="S203" s="102">
        <v>0.13</v>
      </c>
      <c r="T203" s="102"/>
      <c r="U203" s="102">
        <v>0.13</v>
      </c>
      <c r="V203" s="102"/>
      <c r="W203" s="102">
        <v>0.13</v>
      </c>
      <c r="X203" s="102"/>
      <c r="Y203" s="102">
        <v>0.13</v>
      </c>
      <c r="Z203" s="102"/>
      <c r="AA203" s="102">
        <v>0.13</v>
      </c>
      <c r="AB203" s="102"/>
      <c r="AC203" s="102">
        <v>0.13</v>
      </c>
      <c r="AD203" s="102"/>
      <c r="AE203" s="102">
        <v>0.13</v>
      </c>
      <c r="AF203" s="102"/>
      <c r="AG203" s="102">
        <v>0.13</v>
      </c>
      <c r="AH203" s="102"/>
      <c r="AI203" s="102">
        <v>0.13</v>
      </c>
      <c r="AJ203" s="102"/>
      <c r="AK203" s="102">
        <v>0.1328</v>
      </c>
      <c r="AL203" s="102"/>
      <c r="AM203" s="102">
        <v>0.1197</v>
      </c>
      <c r="AN203" s="102"/>
      <c r="AO203" s="102">
        <v>0.13</v>
      </c>
      <c r="AP203" s="102"/>
      <c r="AQ203" s="102">
        <v>0.13</v>
      </c>
      <c r="AR203" s="102"/>
      <c r="AS203" s="102">
        <v>0.1328</v>
      </c>
    </row>
    <row r="204" spans="1:45" x14ac:dyDescent="0.35">
      <c r="A204" s="79" t="str">
        <f>Rates!A204</f>
        <v>Infant Development Program, Psychologist, Center/Facility-Based, 1:2</v>
      </c>
      <c r="B204" t="s">
        <v>546</v>
      </c>
      <c r="C204" s="102">
        <v>0.13</v>
      </c>
      <c r="E204" s="102">
        <v>0.1328</v>
      </c>
      <c r="F204" s="102"/>
      <c r="G204" s="102">
        <v>0.1328</v>
      </c>
      <c r="H204" s="102"/>
      <c r="I204" s="102">
        <v>0.1197</v>
      </c>
      <c r="J204" s="102"/>
      <c r="K204" s="102">
        <v>0.1328</v>
      </c>
      <c r="L204" s="102"/>
      <c r="M204" s="102">
        <v>0.1197</v>
      </c>
      <c r="N204" s="102"/>
      <c r="O204" s="102">
        <v>0.1328</v>
      </c>
      <c r="P204" s="102"/>
      <c r="Q204" s="102">
        <v>0.1328</v>
      </c>
      <c r="R204" s="102"/>
      <c r="S204" s="102">
        <v>0.13</v>
      </c>
      <c r="T204" s="102"/>
      <c r="U204" s="102">
        <v>0.13</v>
      </c>
      <c r="V204" s="102"/>
      <c r="W204" s="102">
        <v>0.13</v>
      </c>
      <c r="X204" s="102"/>
      <c r="Y204" s="102">
        <v>0.13</v>
      </c>
      <c r="Z204" s="102"/>
      <c r="AA204" s="102">
        <v>0.13</v>
      </c>
      <c r="AB204" s="102"/>
      <c r="AC204" s="102">
        <v>0.13</v>
      </c>
      <c r="AD204" s="102"/>
      <c r="AE204" s="102">
        <v>0.13</v>
      </c>
      <c r="AF204" s="102"/>
      <c r="AG204" s="102">
        <v>0.13</v>
      </c>
      <c r="AH204" s="102"/>
      <c r="AI204" s="102">
        <v>0.13</v>
      </c>
      <c r="AJ204" s="102"/>
      <c r="AK204" s="102">
        <v>0.1328</v>
      </c>
      <c r="AL204" s="102"/>
      <c r="AM204" s="102">
        <v>0.1197</v>
      </c>
      <c r="AN204" s="102"/>
      <c r="AO204" s="102">
        <v>0.13</v>
      </c>
      <c r="AP204" s="102"/>
      <c r="AQ204" s="102">
        <v>0.13</v>
      </c>
      <c r="AR204" s="102"/>
      <c r="AS204" s="102">
        <v>0.1328</v>
      </c>
    </row>
    <row r="205" spans="1:45" x14ac:dyDescent="0.35">
      <c r="A205" s="79" t="str">
        <f>Rates!A205</f>
        <v>Infant Development Program, Psychologist, Center/Facility-Based, 1:3</v>
      </c>
      <c r="B205" t="s">
        <v>547</v>
      </c>
      <c r="C205" s="102">
        <v>0.13</v>
      </c>
      <c r="E205" s="102">
        <v>0.1328</v>
      </c>
      <c r="F205" s="102"/>
      <c r="G205" s="102">
        <v>0.1328</v>
      </c>
      <c r="H205" s="102"/>
      <c r="I205" s="102">
        <v>0.1197</v>
      </c>
      <c r="J205" s="102"/>
      <c r="K205" s="102">
        <v>0.1328</v>
      </c>
      <c r="L205" s="102"/>
      <c r="M205" s="102">
        <v>0.1197</v>
      </c>
      <c r="N205" s="102"/>
      <c r="O205" s="102">
        <v>0.1328</v>
      </c>
      <c r="P205" s="102"/>
      <c r="Q205" s="102">
        <v>0.1328</v>
      </c>
      <c r="R205" s="102"/>
      <c r="S205" s="102">
        <v>0.13</v>
      </c>
      <c r="T205" s="102"/>
      <c r="U205" s="102">
        <v>0.13</v>
      </c>
      <c r="V205" s="102"/>
      <c r="W205" s="102">
        <v>0.13</v>
      </c>
      <c r="X205" s="102"/>
      <c r="Y205" s="102">
        <v>0.13</v>
      </c>
      <c r="Z205" s="102"/>
      <c r="AA205" s="102">
        <v>0.13</v>
      </c>
      <c r="AB205" s="102"/>
      <c r="AC205" s="102">
        <v>0.13</v>
      </c>
      <c r="AD205" s="102"/>
      <c r="AE205" s="102">
        <v>0.13</v>
      </c>
      <c r="AF205" s="102"/>
      <c r="AG205" s="102">
        <v>0.13</v>
      </c>
      <c r="AH205" s="102"/>
      <c r="AI205" s="102">
        <v>0.13</v>
      </c>
      <c r="AJ205" s="102"/>
      <c r="AK205" s="102">
        <v>0.1328</v>
      </c>
      <c r="AL205" s="102"/>
      <c r="AM205" s="102">
        <v>0.1197</v>
      </c>
      <c r="AN205" s="102"/>
      <c r="AO205" s="102">
        <v>0.13</v>
      </c>
      <c r="AP205" s="102"/>
      <c r="AQ205" s="102">
        <v>0.13</v>
      </c>
      <c r="AR205" s="102"/>
      <c r="AS205" s="102">
        <v>0.1328</v>
      </c>
    </row>
    <row r="206" spans="1:45" x14ac:dyDescent="0.35">
      <c r="A206" s="79" t="str">
        <f>Rates!A206</f>
        <v>Infant Development Specialist, 1:1</v>
      </c>
      <c r="B206" t="s">
        <v>634</v>
      </c>
      <c r="C206" s="137">
        <v>0.16450000000000001</v>
      </c>
      <c r="D206" s="137"/>
      <c r="E206" s="137">
        <v>0.1691</v>
      </c>
      <c r="F206" s="137"/>
      <c r="G206" s="137">
        <v>0.1691</v>
      </c>
      <c r="H206" s="137"/>
      <c r="I206" s="137">
        <v>0.153</v>
      </c>
      <c r="J206" s="137"/>
      <c r="K206" s="137">
        <v>0.1691</v>
      </c>
      <c r="L206" s="137"/>
      <c r="M206" s="137">
        <v>0.153</v>
      </c>
      <c r="N206" s="137"/>
      <c r="O206" s="137">
        <v>0.1691</v>
      </c>
      <c r="P206" s="137"/>
      <c r="Q206" s="137">
        <v>0.1691</v>
      </c>
      <c r="R206" s="137"/>
      <c r="S206" s="137">
        <v>0.16450000000000001</v>
      </c>
      <c r="T206" s="137"/>
      <c r="U206" s="137">
        <v>0.16450000000000001</v>
      </c>
      <c r="V206" s="137"/>
      <c r="W206" s="137">
        <v>0.16450000000000001</v>
      </c>
      <c r="X206" s="137"/>
      <c r="Y206" s="137">
        <v>0.16450000000000001</v>
      </c>
      <c r="Z206" s="137"/>
      <c r="AA206" s="137">
        <v>0.16450000000000001</v>
      </c>
      <c r="AB206" s="137"/>
      <c r="AC206" s="137">
        <v>0.16450000000000001</v>
      </c>
      <c r="AD206" s="137"/>
      <c r="AE206" s="137">
        <v>0.16450000000000001</v>
      </c>
      <c r="AF206" s="137"/>
      <c r="AG206" s="137">
        <v>0.16450000000000001</v>
      </c>
      <c r="AH206" s="137"/>
      <c r="AI206" s="137">
        <v>0.16450000000000001</v>
      </c>
      <c r="AJ206" s="137"/>
      <c r="AK206" s="137">
        <v>0.1691</v>
      </c>
      <c r="AL206" s="137"/>
      <c r="AM206" s="137">
        <v>0.153</v>
      </c>
      <c r="AN206" s="137"/>
      <c r="AO206" s="137">
        <v>0.16450000000000001</v>
      </c>
      <c r="AP206" s="137"/>
      <c r="AQ206" s="137">
        <v>0.16450000000000001</v>
      </c>
      <c r="AR206" s="137"/>
      <c r="AS206" s="137">
        <v>0.1691</v>
      </c>
    </row>
    <row r="207" spans="1:45" x14ac:dyDescent="0.35">
      <c r="A207" s="79" t="str">
        <f>Rates!A207</f>
        <v>Respite Service - Family Member</v>
      </c>
    </row>
    <row r="208" spans="1:45" x14ac:dyDescent="0.35">
      <c r="A208" s="79" t="str">
        <f>Rates!A208</f>
        <v>In-Home Respite Worker</v>
      </c>
    </row>
    <row r="209" spans="1:45" x14ac:dyDescent="0.35">
      <c r="A209" s="79" t="str">
        <f>Rates!A209</f>
        <v>Self-Directed Support Services</v>
      </c>
      <c r="B209" t="s">
        <v>635</v>
      </c>
      <c r="C209" s="102">
        <v>0.1938</v>
      </c>
      <c r="E209" s="101">
        <v>0.2</v>
      </c>
      <c r="G209" s="101">
        <v>0.2</v>
      </c>
      <c r="I209" s="101">
        <v>0.17849999999999999</v>
      </c>
      <c r="K209" s="101">
        <v>0.2</v>
      </c>
      <c r="M209" s="101">
        <v>0.17849999999999999</v>
      </c>
      <c r="O209" s="101">
        <v>0.2</v>
      </c>
      <c r="Q209" s="101">
        <v>0.2</v>
      </c>
      <c r="S209" s="101">
        <v>0.1938</v>
      </c>
      <c r="U209" s="101">
        <v>0.1938</v>
      </c>
      <c r="W209" s="101">
        <v>0.1938</v>
      </c>
      <c r="Y209" s="101">
        <v>0.1938</v>
      </c>
      <c r="AA209" s="101">
        <v>0.1938</v>
      </c>
      <c r="AC209" s="101">
        <v>0.1938</v>
      </c>
      <c r="AE209" s="101">
        <v>0.1938</v>
      </c>
      <c r="AG209" s="101">
        <v>0.1938</v>
      </c>
      <c r="AI209" s="101">
        <v>0.1938</v>
      </c>
      <c r="AK209" s="101">
        <v>0.2</v>
      </c>
      <c r="AM209" s="101">
        <v>0.17849999999999999</v>
      </c>
      <c r="AO209" s="101">
        <v>0.1938</v>
      </c>
      <c r="AQ209" s="101">
        <v>0.1938</v>
      </c>
      <c r="AS209" s="101">
        <v>0.2</v>
      </c>
    </row>
    <row r="210" spans="1:45" x14ac:dyDescent="0.35">
      <c r="A210" s="79" t="str">
        <f>Rates!A210</f>
        <v>ASL Training and Support</v>
      </c>
      <c r="B210" t="s">
        <v>636</v>
      </c>
      <c r="C210" s="102">
        <v>0.16850000000000001</v>
      </c>
      <c r="E210" s="101">
        <v>0.17330000000000001</v>
      </c>
      <c r="G210" s="101">
        <v>0.17330000000000001</v>
      </c>
      <c r="I210" s="101">
        <v>0.1565</v>
      </c>
      <c r="K210" s="101">
        <v>0.17330000000000001</v>
      </c>
      <c r="M210" s="101">
        <v>0.1565</v>
      </c>
      <c r="O210" s="101">
        <v>0.17330000000000001</v>
      </c>
      <c r="Q210" s="101">
        <v>0.17330000000000001</v>
      </c>
      <c r="S210" s="101">
        <v>0.16850000000000001</v>
      </c>
      <c r="U210" s="101">
        <v>0.16850000000000001</v>
      </c>
      <c r="W210" s="101">
        <v>0.16850000000000001</v>
      </c>
      <c r="Y210" s="101">
        <v>0.16850000000000001</v>
      </c>
      <c r="AA210" s="101">
        <v>0.16850000000000001</v>
      </c>
      <c r="AC210" s="101">
        <v>0.16850000000000001</v>
      </c>
      <c r="AE210" s="101">
        <v>0.16850000000000001</v>
      </c>
      <c r="AG210" s="101">
        <v>0.16850000000000001</v>
      </c>
      <c r="AI210" s="101">
        <v>0.16850000000000001</v>
      </c>
      <c r="AK210" s="101">
        <v>0.17330000000000001</v>
      </c>
      <c r="AM210" s="101">
        <v>0.1565</v>
      </c>
      <c r="AO210" s="101">
        <v>0.16850000000000001</v>
      </c>
      <c r="AQ210" s="101">
        <v>0.16850000000000001</v>
      </c>
      <c r="AS210" s="101">
        <v>0.17330000000000001</v>
      </c>
    </row>
    <row r="211" spans="1:45" x14ac:dyDescent="0.35">
      <c r="A211" s="79" t="str">
        <f>Rates!A211</f>
        <v>Coordinated Career Pathways - Career Pathway Navigator</v>
      </c>
      <c r="B211" t="s">
        <v>637</v>
      </c>
      <c r="C211" s="102">
        <v>0.13819999999999999</v>
      </c>
      <c r="E211" s="101">
        <v>0.1414</v>
      </c>
      <c r="G211" s="101">
        <v>0.1414</v>
      </c>
      <c r="I211" s="101">
        <v>0.13009999999999999</v>
      </c>
      <c r="K211" s="101">
        <v>0.1414</v>
      </c>
      <c r="M211" s="101">
        <v>0.13009999999999999</v>
      </c>
      <c r="O211" s="101">
        <v>0.1414</v>
      </c>
      <c r="Q211" s="101">
        <v>0.1414</v>
      </c>
      <c r="S211" s="101">
        <v>0.13819999999999999</v>
      </c>
      <c r="U211" s="101">
        <v>0.13819999999999999</v>
      </c>
      <c r="W211" s="101">
        <v>0.13819999999999999</v>
      </c>
      <c r="Y211" s="101">
        <v>0.13819999999999999</v>
      </c>
      <c r="AA211" s="101">
        <v>0.13819999999999999</v>
      </c>
      <c r="AC211" s="101">
        <v>0.13819999999999999</v>
      </c>
      <c r="AE211" s="101">
        <v>0.13819999999999999</v>
      </c>
      <c r="AG211" s="101">
        <v>0.13819999999999999</v>
      </c>
      <c r="AI211" s="101">
        <v>0.13819999999999999</v>
      </c>
      <c r="AK211" s="101">
        <v>0.1414</v>
      </c>
      <c r="AM211" s="101">
        <v>0.13009999999999999</v>
      </c>
      <c r="AO211" s="101">
        <v>0.13819999999999999</v>
      </c>
      <c r="AQ211" s="101">
        <v>0.13819999999999999</v>
      </c>
      <c r="AS211" s="101">
        <v>0.1414</v>
      </c>
    </row>
    <row r="212" spans="1:45" x14ac:dyDescent="0.35">
      <c r="A212" s="79" t="str">
        <f>Rates!A212</f>
        <v>Coordinated Career Pathways - Customized Employment</v>
      </c>
      <c r="B212" t="s">
        <v>638</v>
      </c>
      <c r="C212" s="102">
        <v>0.1618</v>
      </c>
      <c r="E212" s="101">
        <v>0.1663</v>
      </c>
      <c r="G212" s="101">
        <v>0.1663</v>
      </c>
      <c r="I212" s="101">
        <v>0.15060000000000001</v>
      </c>
      <c r="K212" s="101">
        <v>0.1663</v>
      </c>
      <c r="M212" s="101">
        <v>0.15060000000000001</v>
      </c>
      <c r="O212" s="101">
        <v>0.1663</v>
      </c>
      <c r="Q212" s="101">
        <v>0.1663</v>
      </c>
      <c r="S212" s="101">
        <v>0.1618</v>
      </c>
      <c r="U212" s="101">
        <v>0.1618</v>
      </c>
      <c r="W212" s="101">
        <v>0.1618</v>
      </c>
      <c r="Y212" s="101">
        <v>0.1618</v>
      </c>
      <c r="AA212" s="101">
        <v>0.1618</v>
      </c>
      <c r="AC212" s="101">
        <v>0.1618</v>
      </c>
      <c r="AE212" s="101">
        <v>0.1618</v>
      </c>
      <c r="AG212" s="101">
        <v>0.1618</v>
      </c>
      <c r="AI212" s="101">
        <v>0.1618</v>
      </c>
      <c r="AK212" s="101">
        <v>0.1663</v>
      </c>
      <c r="AM212" s="101">
        <v>0.15060000000000001</v>
      </c>
      <c r="AO212" s="101">
        <v>0.1618</v>
      </c>
      <c r="AQ212" s="101">
        <v>0.1618</v>
      </c>
      <c r="AS212" s="101">
        <v>0.1663</v>
      </c>
    </row>
    <row r="213" spans="1:45" x14ac:dyDescent="0.35">
      <c r="A213" s="79" t="str">
        <f>Rates!A213</f>
        <v>Tailored Day Services</v>
      </c>
      <c r="B213" t="s">
        <v>272</v>
      </c>
      <c r="C213" s="102">
        <v>0.21879999999999999</v>
      </c>
      <c r="E213" s="101">
        <v>0.22620000000000001</v>
      </c>
      <c r="G213" s="101">
        <v>0.22620000000000001</v>
      </c>
      <c r="I213" s="101">
        <v>0.2001</v>
      </c>
      <c r="K213" s="101">
        <v>0.22620000000000001</v>
      </c>
      <c r="M213" s="101">
        <v>0.2001</v>
      </c>
      <c r="O213" s="101">
        <v>0.22620000000000001</v>
      </c>
      <c r="Q213" s="101">
        <v>0.22620000000000001</v>
      </c>
      <c r="S213" s="101">
        <v>0.21879999999999999</v>
      </c>
      <c r="U213" s="101">
        <v>0.21879999999999999</v>
      </c>
      <c r="W213" s="101">
        <v>0.21879999999999999</v>
      </c>
      <c r="Y213" s="101">
        <v>0.21879999999999999</v>
      </c>
      <c r="AA213" s="101">
        <v>0.21879999999999999</v>
      </c>
      <c r="AC213" s="101">
        <v>0.21879999999999999</v>
      </c>
      <c r="AE213" s="101">
        <v>0.21879999999999999</v>
      </c>
      <c r="AG213" s="101">
        <v>0.21879999999999999</v>
      </c>
      <c r="AI213" s="101">
        <v>0.21879999999999999</v>
      </c>
      <c r="AK213" s="101">
        <v>0.22620000000000001</v>
      </c>
      <c r="AM213" s="101">
        <v>0.2001</v>
      </c>
      <c r="AO213" s="101">
        <v>0.21879999999999999</v>
      </c>
      <c r="AQ213" s="101">
        <v>0.21879999999999999</v>
      </c>
      <c r="AS213" s="101">
        <v>0.22620000000000001</v>
      </c>
    </row>
    <row r="214" spans="1:45" x14ac:dyDescent="0.35">
      <c r="A214" s="79" t="str">
        <f>Rates!A214</f>
        <v>Coordinated Family Supports</v>
      </c>
      <c r="B214" t="s">
        <v>639</v>
      </c>
      <c r="C214" s="102">
        <v>0.1842</v>
      </c>
      <c r="E214" s="101">
        <v>0.18990000000000001</v>
      </c>
      <c r="G214" s="101">
        <v>0.18990000000000001</v>
      </c>
      <c r="I214" s="101">
        <v>0.17019999999999999</v>
      </c>
      <c r="K214" s="101">
        <v>0.18990000000000001</v>
      </c>
      <c r="M214" s="101">
        <v>0.17019999999999999</v>
      </c>
      <c r="O214" s="101">
        <v>0.18990000000000001</v>
      </c>
      <c r="Q214" s="101">
        <v>0.18990000000000001</v>
      </c>
      <c r="S214" s="101">
        <v>0.1842</v>
      </c>
      <c r="U214" s="101">
        <v>0.1842</v>
      </c>
      <c r="W214" s="101">
        <v>0.1842</v>
      </c>
      <c r="Y214" s="101">
        <v>0.1842</v>
      </c>
      <c r="AA214" s="101">
        <v>0.1842</v>
      </c>
      <c r="AC214" s="101">
        <v>0.1842</v>
      </c>
      <c r="AE214" s="101">
        <v>0.1842</v>
      </c>
      <c r="AG214" s="101">
        <v>0.1842</v>
      </c>
      <c r="AI214" s="101">
        <v>0.1842</v>
      </c>
      <c r="AK214" s="101">
        <v>0.18990000000000001</v>
      </c>
      <c r="AM214" s="101">
        <v>0.17019999999999999</v>
      </c>
      <c r="AO214" s="101">
        <v>0.1842</v>
      </c>
      <c r="AQ214" s="101">
        <v>0.1842</v>
      </c>
      <c r="AS214" s="101">
        <v>0.18990000000000001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A944-6FB9-4500-9BB0-28E844476282}">
  <dimension ref="A1:X214"/>
  <sheetViews>
    <sheetView topLeftCell="A241" workbookViewId="0">
      <selection activeCell="C46" sqref="C46"/>
    </sheetView>
  </sheetViews>
  <sheetFormatPr defaultRowHeight="21" x14ac:dyDescent="0.35"/>
  <cols>
    <col min="1" max="1" width="50.08984375" style="79" customWidth="1"/>
    <col min="2" max="2" width="16.453125" customWidth="1"/>
  </cols>
  <sheetData>
    <row r="1" spans="1:24" x14ac:dyDescent="0.35">
      <c r="A1" s="83" t="s">
        <v>262</v>
      </c>
      <c r="C1" t="s">
        <v>137</v>
      </c>
      <c r="D1" t="s">
        <v>31</v>
      </c>
      <c r="E1" t="s">
        <v>57</v>
      </c>
      <c r="F1" t="s">
        <v>66</v>
      </c>
      <c r="G1" t="s">
        <v>60</v>
      </c>
      <c r="H1" t="s">
        <v>61</v>
      </c>
      <c r="I1" t="s">
        <v>3</v>
      </c>
      <c r="J1" t="s">
        <v>63</v>
      </c>
      <c r="K1" t="s">
        <v>58</v>
      </c>
      <c r="L1" t="s">
        <v>59</v>
      </c>
      <c r="M1" t="s">
        <v>62</v>
      </c>
      <c r="N1" t="s">
        <v>65</v>
      </c>
      <c r="O1" t="s">
        <v>72</v>
      </c>
      <c r="P1" t="s">
        <v>70</v>
      </c>
      <c r="Q1" t="s">
        <v>75</v>
      </c>
      <c r="R1" t="s">
        <v>64</v>
      </c>
      <c r="S1" t="s">
        <v>67</v>
      </c>
      <c r="T1" t="s">
        <v>68</v>
      </c>
      <c r="U1" t="s">
        <v>69</v>
      </c>
      <c r="V1" t="s">
        <v>71</v>
      </c>
      <c r="W1" t="s">
        <v>73</v>
      </c>
      <c r="X1" t="s">
        <v>74</v>
      </c>
    </row>
    <row r="2" spans="1:24" x14ac:dyDescent="0.35">
      <c r="A2" s="79" t="str">
        <f>Rates!A2</f>
        <v>Personal Assistance, 1:1</v>
      </c>
      <c r="B2" t="s">
        <v>345</v>
      </c>
      <c r="C2" s="102">
        <v>4.8300000000000003E-2</v>
      </c>
      <c r="D2" s="102">
        <v>4.8300000000000003E-2</v>
      </c>
      <c r="E2" s="102">
        <v>4.8300000000000003E-2</v>
      </c>
      <c r="F2" s="102">
        <v>4.8300000000000003E-2</v>
      </c>
      <c r="G2" s="102">
        <v>4.8300000000000003E-2</v>
      </c>
      <c r="H2" s="102">
        <v>4.8300000000000003E-2</v>
      </c>
      <c r="I2" s="102">
        <v>4.8300000000000003E-2</v>
      </c>
      <c r="J2" s="102">
        <v>4.8300000000000003E-2</v>
      </c>
      <c r="K2" s="102">
        <v>4.8300000000000003E-2</v>
      </c>
      <c r="L2" s="102">
        <v>4.8300000000000003E-2</v>
      </c>
      <c r="M2" s="102">
        <v>4.8300000000000003E-2</v>
      </c>
      <c r="N2" s="102">
        <v>4.8300000000000003E-2</v>
      </c>
      <c r="O2" s="102">
        <v>4.8300000000000003E-2</v>
      </c>
      <c r="P2" s="102">
        <v>4.8300000000000003E-2</v>
      </c>
      <c r="Q2" s="102">
        <v>4.8300000000000003E-2</v>
      </c>
      <c r="R2" s="102">
        <v>4.8300000000000003E-2</v>
      </c>
      <c r="S2" s="102">
        <v>4.8300000000000003E-2</v>
      </c>
      <c r="T2" s="102">
        <v>4.8300000000000003E-2</v>
      </c>
      <c r="U2" s="102">
        <v>4.8300000000000003E-2</v>
      </c>
      <c r="V2" s="102">
        <v>4.8300000000000003E-2</v>
      </c>
      <c r="W2" s="102">
        <v>4.8300000000000003E-2</v>
      </c>
      <c r="X2" s="102">
        <v>4.8300000000000003E-2</v>
      </c>
    </row>
    <row r="3" spans="1:24" x14ac:dyDescent="0.35">
      <c r="A3" s="79" t="str">
        <f>Rates!A3</f>
        <v>Personal Assistance, 1:2</v>
      </c>
      <c r="B3" t="s">
        <v>346</v>
      </c>
      <c r="C3" s="102">
        <v>4.8300000000000003E-2</v>
      </c>
      <c r="D3" s="102">
        <v>4.8300000000000003E-2</v>
      </c>
      <c r="E3" s="102">
        <v>4.8300000000000003E-2</v>
      </c>
      <c r="F3" s="102">
        <v>4.8300000000000003E-2</v>
      </c>
      <c r="G3" s="102">
        <v>4.8300000000000003E-2</v>
      </c>
      <c r="H3" s="102">
        <v>4.8300000000000003E-2</v>
      </c>
      <c r="I3" s="102">
        <v>4.8300000000000003E-2</v>
      </c>
      <c r="J3" s="102">
        <v>4.8300000000000003E-2</v>
      </c>
      <c r="K3" s="102">
        <v>4.8300000000000003E-2</v>
      </c>
      <c r="L3" s="102">
        <v>4.8300000000000003E-2</v>
      </c>
      <c r="M3" s="102">
        <v>4.8300000000000003E-2</v>
      </c>
      <c r="N3" s="102">
        <v>4.8300000000000003E-2</v>
      </c>
      <c r="O3" s="102">
        <v>4.8300000000000003E-2</v>
      </c>
      <c r="P3" s="102">
        <v>4.8300000000000003E-2</v>
      </c>
      <c r="Q3" s="102">
        <v>4.8300000000000003E-2</v>
      </c>
      <c r="R3" s="102">
        <v>4.8300000000000003E-2</v>
      </c>
      <c r="S3" s="102">
        <v>4.8300000000000003E-2</v>
      </c>
      <c r="T3" s="102">
        <v>4.8300000000000003E-2</v>
      </c>
      <c r="U3" s="102">
        <v>4.8300000000000003E-2</v>
      </c>
      <c r="V3" s="102">
        <v>4.8300000000000003E-2</v>
      </c>
      <c r="W3" s="102">
        <v>4.8300000000000003E-2</v>
      </c>
      <c r="X3" s="102">
        <v>4.8300000000000003E-2</v>
      </c>
    </row>
    <row r="4" spans="1:24" x14ac:dyDescent="0.35">
      <c r="A4" s="79" t="str">
        <f>Rates!A4</f>
        <v>Personal Assistance, 1:3</v>
      </c>
      <c r="B4" t="s">
        <v>347</v>
      </c>
      <c r="C4" s="102">
        <v>4.8300000000000003E-2</v>
      </c>
      <c r="D4" s="102">
        <v>4.8300000000000003E-2</v>
      </c>
      <c r="E4" s="102">
        <v>4.8300000000000003E-2</v>
      </c>
      <c r="F4" s="102">
        <v>4.8300000000000003E-2</v>
      </c>
      <c r="G4" s="102">
        <v>4.8300000000000003E-2</v>
      </c>
      <c r="H4" s="102">
        <v>4.8300000000000003E-2</v>
      </c>
      <c r="I4" s="102">
        <v>4.8300000000000003E-2</v>
      </c>
      <c r="J4" s="102">
        <v>4.8300000000000003E-2</v>
      </c>
      <c r="K4" s="102">
        <v>4.8300000000000003E-2</v>
      </c>
      <c r="L4" s="102">
        <v>4.8300000000000003E-2</v>
      </c>
      <c r="M4" s="102">
        <v>4.8300000000000003E-2</v>
      </c>
      <c r="N4" s="102">
        <v>4.8300000000000003E-2</v>
      </c>
      <c r="O4" s="102">
        <v>4.8300000000000003E-2</v>
      </c>
      <c r="P4" s="102">
        <v>4.8300000000000003E-2</v>
      </c>
      <c r="Q4" s="102">
        <v>4.8300000000000003E-2</v>
      </c>
      <c r="R4" s="102">
        <v>4.8300000000000003E-2</v>
      </c>
      <c r="S4" s="102">
        <v>4.8300000000000003E-2</v>
      </c>
      <c r="T4" s="102">
        <v>4.8300000000000003E-2</v>
      </c>
      <c r="U4" s="102">
        <v>4.8300000000000003E-2</v>
      </c>
      <c r="V4" s="102">
        <v>4.8300000000000003E-2</v>
      </c>
      <c r="W4" s="102">
        <v>4.8300000000000003E-2</v>
      </c>
      <c r="X4" s="102">
        <v>4.8300000000000003E-2</v>
      </c>
    </row>
    <row r="5" spans="1:24" x14ac:dyDescent="0.35">
      <c r="A5" s="79" t="str">
        <f>Rates!A5</f>
        <v>Participant-Directed Personal Assistance, 1:1</v>
      </c>
      <c r="B5" t="s">
        <v>348</v>
      </c>
      <c r="C5" s="102">
        <v>4.8300000000000003E-2</v>
      </c>
      <c r="D5" s="102">
        <v>4.8300000000000003E-2</v>
      </c>
      <c r="E5" s="102">
        <v>4.8300000000000003E-2</v>
      </c>
      <c r="F5" s="102">
        <v>4.8300000000000003E-2</v>
      </c>
      <c r="G5" s="102">
        <v>4.8300000000000003E-2</v>
      </c>
      <c r="H5" s="102">
        <v>4.8300000000000003E-2</v>
      </c>
      <c r="I5" s="102">
        <v>4.8300000000000003E-2</v>
      </c>
      <c r="J5" s="102">
        <v>4.8300000000000003E-2</v>
      </c>
      <c r="K5" s="102">
        <v>4.8300000000000003E-2</v>
      </c>
      <c r="L5" s="102">
        <v>4.8300000000000003E-2</v>
      </c>
      <c r="M5" s="102">
        <v>4.8300000000000003E-2</v>
      </c>
      <c r="N5" s="102">
        <v>4.8300000000000003E-2</v>
      </c>
      <c r="O5" s="102">
        <v>4.8300000000000003E-2</v>
      </c>
      <c r="P5" s="102">
        <v>4.8300000000000003E-2</v>
      </c>
      <c r="Q5" s="102">
        <v>4.8300000000000003E-2</v>
      </c>
      <c r="R5" s="102">
        <v>4.8300000000000003E-2</v>
      </c>
      <c r="S5" s="102">
        <v>4.8300000000000003E-2</v>
      </c>
      <c r="T5" s="102">
        <v>4.8300000000000003E-2</v>
      </c>
      <c r="U5" s="102">
        <v>4.8300000000000003E-2</v>
      </c>
      <c r="V5" s="102">
        <v>4.8300000000000003E-2</v>
      </c>
      <c r="W5" s="102">
        <v>4.8300000000000003E-2</v>
      </c>
      <c r="X5" s="102">
        <v>4.8300000000000003E-2</v>
      </c>
    </row>
    <row r="6" spans="1:24" x14ac:dyDescent="0.35">
      <c r="A6" s="79" t="str">
        <f>Rates!A6</f>
        <v>Participant-Directed Personal Assistance, 1:2</v>
      </c>
      <c r="B6" t="s">
        <v>349</v>
      </c>
      <c r="C6" s="102">
        <v>4.8300000000000003E-2</v>
      </c>
      <c r="D6" s="102">
        <v>4.8300000000000003E-2</v>
      </c>
      <c r="E6" s="102">
        <v>4.8300000000000003E-2</v>
      </c>
      <c r="F6" s="102">
        <v>4.8300000000000003E-2</v>
      </c>
      <c r="G6" s="102">
        <v>4.8300000000000003E-2</v>
      </c>
      <c r="H6" s="102">
        <v>4.8300000000000003E-2</v>
      </c>
      <c r="I6" s="102">
        <v>4.8300000000000003E-2</v>
      </c>
      <c r="J6" s="102">
        <v>4.8300000000000003E-2</v>
      </c>
      <c r="K6" s="102">
        <v>4.8300000000000003E-2</v>
      </c>
      <c r="L6" s="102">
        <v>4.8300000000000003E-2</v>
      </c>
      <c r="M6" s="102">
        <v>4.8300000000000003E-2</v>
      </c>
      <c r="N6" s="102">
        <v>4.8300000000000003E-2</v>
      </c>
      <c r="O6" s="102">
        <v>4.8300000000000003E-2</v>
      </c>
      <c r="P6" s="102">
        <v>4.8300000000000003E-2</v>
      </c>
      <c r="Q6" s="102">
        <v>4.8300000000000003E-2</v>
      </c>
      <c r="R6" s="102">
        <v>4.8300000000000003E-2</v>
      </c>
      <c r="S6" s="102">
        <v>4.8300000000000003E-2</v>
      </c>
      <c r="T6" s="102">
        <v>4.8300000000000003E-2</v>
      </c>
      <c r="U6" s="102">
        <v>4.8300000000000003E-2</v>
      </c>
      <c r="V6" s="102">
        <v>4.8300000000000003E-2</v>
      </c>
      <c r="W6" s="102">
        <v>4.8300000000000003E-2</v>
      </c>
      <c r="X6" s="102">
        <v>4.8300000000000003E-2</v>
      </c>
    </row>
    <row r="7" spans="1:24" x14ac:dyDescent="0.35">
      <c r="A7" s="79" t="str">
        <f>Rates!A7</f>
        <v>Participant-Directed Personal Assistance, 1:3</v>
      </c>
      <c r="B7" t="s">
        <v>350</v>
      </c>
      <c r="C7" s="102">
        <v>4.8300000000000003E-2</v>
      </c>
      <c r="D7" s="102">
        <v>4.8300000000000003E-2</v>
      </c>
      <c r="E7" s="102">
        <v>4.8300000000000003E-2</v>
      </c>
      <c r="F7" s="102">
        <v>4.8300000000000003E-2</v>
      </c>
      <c r="G7" s="102">
        <v>4.8300000000000003E-2</v>
      </c>
      <c r="H7" s="102">
        <v>4.8300000000000003E-2</v>
      </c>
      <c r="I7" s="102">
        <v>4.8300000000000003E-2</v>
      </c>
      <c r="J7" s="102">
        <v>4.8300000000000003E-2</v>
      </c>
      <c r="K7" s="102">
        <v>4.8300000000000003E-2</v>
      </c>
      <c r="L7" s="102">
        <v>4.8300000000000003E-2</v>
      </c>
      <c r="M7" s="102">
        <v>4.8300000000000003E-2</v>
      </c>
      <c r="N7" s="102">
        <v>4.8300000000000003E-2</v>
      </c>
      <c r="O7" s="102">
        <v>4.8300000000000003E-2</v>
      </c>
      <c r="P7" s="102">
        <v>4.8300000000000003E-2</v>
      </c>
      <c r="Q7" s="102">
        <v>4.8300000000000003E-2</v>
      </c>
      <c r="R7" s="102">
        <v>4.8300000000000003E-2</v>
      </c>
      <c r="S7" s="102">
        <v>4.8300000000000003E-2</v>
      </c>
      <c r="T7" s="102">
        <v>4.8300000000000003E-2</v>
      </c>
      <c r="U7" s="102">
        <v>4.8300000000000003E-2</v>
      </c>
      <c r="V7" s="102">
        <v>4.8300000000000003E-2</v>
      </c>
      <c r="W7" s="102">
        <v>4.8300000000000003E-2</v>
      </c>
      <c r="X7" s="102">
        <v>4.8300000000000003E-2</v>
      </c>
    </row>
    <row r="8" spans="1:24" x14ac:dyDescent="0.35">
      <c r="A8" s="79" t="str">
        <f>Rates!A8</f>
        <v>Parent Coordinated Personal Assistance, 1:1</v>
      </c>
      <c r="B8" t="s">
        <v>351</v>
      </c>
      <c r="C8" s="102">
        <v>4.8300000000000003E-2</v>
      </c>
      <c r="D8" s="102">
        <v>4.8300000000000003E-2</v>
      </c>
      <c r="E8" s="102">
        <v>4.8300000000000003E-2</v>
      </c>
      <c r="F8" s="102">
        <v>4.8300000000000003E-2</v>
      </c>
      <c r="G8" s="102">
        <v>4.8300000000000003E-2</v>
      </c>
      <c r="H8" s="102">
        <v>4.8300000000000003E-2</v>
      </c>
      <c r="I8" s="102">
        <v>4.8300000000000003E-2</v>
      </c>
      <c r="J8" s="102">
        <v>4.8300000000000003E-2</v>
      </c>
      <c r="K8" s="102">
        <v>4.8300000000000003E-2</v>
      </c>
      <c r="L8" s="102">
        <v>4.8300000000000003E-2</v>
      </c>
      <c r="M8" s="102">
        <v>4.8300000000000003E-2</v>
      </c>
      <c r="N8" s="102">
        <v>4.8300000000000003E-2</v>
      </c>
      <c r="O8" s="102">
        <v>4.8300000000000003E-2</v>
      </c>
      <c r="P8" s="102">
        <v>4.8300000000000003E-2</v>
      </c>
      <c r="Q8" s="102">
        <v>4.8300000000000003E-2</v>
      </c>
      <c r="R8" s="102">
        <v>4.8300000000000003E-2</v>
      </c>
      <c r="S8" s="102">
        <v>4.8300000000000003E-2</v>
      </c>
      <c r="T8" s="102">
        <v>4.8300000000000003E-2</v>
      </c>
      <c r="U8" s="102">
        <v>4.8300000000000003E-2</v>
      </c>
      <c r="V8" s="102">
        <v>4.8300000000000003E-2</v>
      </c>
      <c r="W8" s="102">
        <v>4.8300000000000003E-2</v>
      </c>
      <c r="X8" s="102">
        <v>4.8300000000000003E-2</v>
      </c>
    </row>
    <row r="9" spans="1:24" x14ac:dyDescent="0.35">
      <c r="A9" s="79" t="str">
        <f>Rates!A9</f>
        <v>Parent Coordinated Personal Assistance, 1:2</v>
      </c>
      <c r="B9" t="s">
        <v>352</v>
      </c>
      <c r="C9" s="102">
        <v>4.8300000000000003E-2</v>
      </c>
      <c r="D9" s="102">
        <v>4.8300000000000003E-2</v>
      </c>
      <c r="E9" s="102">
        <v>4.8300000000000003E-2</v>
      </c>
      <c r="F9" s="102">
        <v>4.8300000000000003E-2</v>
      </c>
      <c r="G9" s="102">
        <v>4.8300000000000003E-2</v>
      </c>
      <c r="H9" s="102">
        <v>4.8300000000000003E-2</v>
      </c>
      <c r="I9" s="102">
        <v>4.8300000000000003E-2</v>
      </c>
      <c r="J9" s="102">
        <v>4.8300000000000003E-2</v>
      </c>
      <c r="K9" s="102">
        <v>4.8300000000000003E-2</v>
      </c>
      <c r="L9" s="102">
        <v>4.8300000000000003E-2</v>
      </c>
      <c r="M9" s="102">
        <v>4.8300000000000003E-2</v>
      </c>
      <c r="N9" s="102">
        <v>4.8300000000000003E-2</v>
      </c>
      <c r="O9" s="102">
        <v>4.8300000000000003E-2</v>
      </c>
      <c r="P9" s="102">
        <v>4.8300000000000003E-2</v>
      </c>
      <c r="Q9" s="102">
        <v>4.8300000000000003E-2</v>
      </c>
      <c r="R9" s="102">
        <v>4.8300000000000003E-2</v>
      </c>
      <c r="S9" s="102">
        <v>4.8300000000000003E-2</v>
      </c>
      <c r="T9" s="102">
        <v>4.8300000000000003E-2</v>
      </c>
      <c r="U9" s="102">
        <v>4.8300000000000003E-2</v>
      </c>
      <c r="V9" s="102">
        <v>4.8300000000000003E-2</v>
      </c>
      <c r="W9" s="102">
        <v>4.8300000000000003E-2</v>
      </c>
      <c r="X9" s="102">
        <v>4.8300000000000003E-2</v>
      </c>
    </row>
    <row r="10" spans="1:24" x14ac:dyDescent="0.35">
      <c r="A10" s="79" t="str">
        <f>Rates!A10</f>
        <v>Parent Coordinated Personal Assistance, 1:3</v>
      </c>
      <c r="B10" t="s">
        <v>353</v>
      </c>
      <c r="C10" s="102">
        <v>4.8300000000000003E-2</v>
      </c>
      <c r="D10" s="102">
        <v>4.8300000000000003E-2</v>
      </c>
      <c r="E10" s="102">
        <v>4.8300000000000003E-2</v>
      </c>
      <c r="F10" s="102">
        <v>4.8300000000000003E-2</v>
      </c>
      <c r="G10" s="102">
        <v>4.8300000000000003E-2</v>
      </c>
      <c r="H10" s="102">
        <v>4.8300000000000003E-2</v>
      </c>
      <c r="I10" s="102">
        <v>4.8300000000000003E-2</v>
      </c>
      <c r="J10" s="102">
        <v>4.8300000000000003E-2</v>
      </c>
      <c r="K10" s="102">
        <v>4.8300000000000003E-2</v>
      </c>
      <c r="L10" s="102">
        <v>4.8300000000000003E-2</v>
      </c>
      <c r="M10" s="102">
        <v>4.8300000000000003E-2</v>
      </c>
      <c r="N10" s="102">
        <v>4.8300000000000003E-2</v>
      </c>
      <c r="O10" s="102">
        <v>4.8300000000000003E-2</v>
      </c>
      <c r="P10" s="102">
        <v>4.8300000000000003E-2</v>
      </c>
      <c r="Q10" s="102">
        <v>4.8300000000000003E-2</v>
      </c>
      <c r="R10" s="102">
        <v>4.8300000000000003E-2</v>
      </c>
      <c r="S10" s="102">
        <v>4.8300000000000003E-2</v>
      </c>
      <c r="T10" s="102">
        <v>4.8300000000000003E-2</v>
      </c>
      <c r="U10" s="102">
        <v>4.8300000000000003E-2</v>
      </c>
      <c r="V10" s="102">
        <v>4.8300000000000003E-2</v>
      </c>
      <c r="W10" s="102">
        <v>4.8300000000000003E-2</v>
      </c>
      <c r="X10" s="102">
        <v>4.8300000000000003E-2</v>
      </c>
    </row>
    <row r="11" spans="1:24" x14ac:dyDescent="0.35">
      <c r="A11" s="79" t="str">
        <f>Rates!A11</f>
        <v>Parent Coordinated Personal Assistance, OT Rate, 1:1</v>
      </c>
      <c r="B11" t="s">
        <v>354</v>
      </c>
      <c r="C11" s="102">
        <v>4.8300000000000003E-2</v>
      </c>
      <c r="D11" s="102">
        <v>4.8300000000000003E-2</v>
      </c>
      <c r="E11" s="102">
        <v>4.8300000000000003E-2</v>
      </c>
      <c r="F11" s="102">
        <v>4.8300000000000003E-2</v>
      </c>
      <c r="G11" s="102">
        <v>4.8300000000000003E-2</v>
      </c>
      <c r="H11" s="102">
        <v>4.8300000000000003E-2</v>
      </c>
      <c r="I11" s="102">
        <v>4.8300000000000003E-2</v>
      </c>
      <c r="J11" s="102">
        <v>4.8300000000000003E-2</v>
      </c>
      <c r="K11" s="102">
        <v>4.8300000000000003E-2</v>
      </c>
      <c r="L11" s="102">
        <v>4.8300000000000003E-2</v>
      </c>
      <c r="M11" s="102">
        <v>4.8300000000000003E-2</v>
      </c>
      <c r="N11" s="102">
        <v>4.8300000000000003E-2</v>
      </c>
      <c r="O11" s="102">
        <v>4.8300000000000003E-2</v>
      </c>
      <c r="P11" s="102">
        <v>4.8300000000000003E-2</v>
      </c>
      <c r="Q11" s="102">
        <v>4.8300000000000003E-2</v>
      </c>
      <c r="R11" s="102">
        <v>4.8300000000000003E-2</v>
      </c>
      <c r="S11" s="102">
        <v>4.8300000000000003E-2</v>
      </c>
      <c r="T11" s="102">
        <v>4.8300000000000003E-2</v>
      </c>
      <c r="U11" s="102">
        <v>4.8300000000000003E-2</v>
      </c>
      <c r="V11" s="102">
        <v>4.8300000000000003E-2</v>
      </c>
      <c r="W11" s="102">
        <v>4.8300000000000003E-2</v>
      </c>
      <c r="X11" s="102">
        <v>4.8300000000000003E-2</v>
      </c>
    </row>
    <row r="12" spans="1:24" x14ac:dyDescent="0.35">
      <c r="A12" s="79" t="str">
        <f>Rates!A12</f>
        <v>Parent Coordinated Personal Assistance, OT Rate, 1:2</v>
      </c>
      <c r="B12" t="s">
        <v>355</v>
      </c>
      <c r="C12" s="102">
        <v>4.8300000000000003E-2</v>
      </c>
      <c r="D12" s="102">
        <v>4.8300000000000003E-2</v>
      </c>
      <c r="E12" s="102">
        <v>4.8300000000000003E-2</v>
      </c>
      <c r="F12" s="102">
        <v>4.8300000000000003E-2</v>
      </c>
      <c r="G12" s="102">
        <v>4.8300000000000003E-2</v>
      </c>
      <c r="H12" s="102">
        <v>4.8300000000000003E-2</v>
      </c>
      <c r="I12" s="102">
        <v>4.8300000000000003E-2</v>
      </c>
      <c r="J12" s="102">
        <v>4.8300000000000003E-2</v>
      </c>
      <c r="K12" s="102">
        <v>4.8300000000000003E-2</v>
      </c>
      <c r="L12" s="102">
        <v>4.8300000000000003E-2</v>
      </c>
      <c r="M12" s="102">
        <v>4.8300000000000003E-2</v>
      </c>
      <c r="N12" s="102">
        <v>4.8300000000000003E-2</v>
      </c>
      <c r="O12" s="102">
        <v>4.8300000000000003E-2</v>
      </c>
      <c r="P12" s="102">
        <v>4.8300000000000003E-2</v>
      </c>
      <c r="Q12" s="102">
        <v>4.8300000000000003E-2</v>
      </c>
      <c r="R12" s="102">
        <v>4.8300000000000003E-2</v>
      </c>
      <c r="S12" s="102">
        <v>4.8300000000000003E-2</v>
      </c>
      <c r="T12" s="102">
        <v>4.8300000000000003E-2</v>
      </c>
      <c r="U12" s="102">
        <v>4.8300000000000003E-2</v>
      </c>
      <c r="V12" s="102">
        <v>4.8300000000000003E-2</v>
      </c>
      <c r="W12" s="102">
        <v>4.8300000000000003E-2</v>
      </c>
      <c r="X12" s="102">
        <v>4.8300000000000003E-2</v>
      </c>
    </row>
    <row r="13" spans="1:24" x14ac:dyDescent="0.35">
      <c r="A13" s="79" t="str">
        <f>Rates!A13</f>
        <v>Parent Coordinated Personal Assistance, OT Rate, 1:3</v>
      </c>
      <c r="B13" t="s">
        <v>356</v>
      </c>
      <c r="C13" s="102">
        <v>4.8300000000000003E-2</v>
      </c>
      <c r="D13" s="102">
        <v>4.8300000000000003E-2</v>
      </c>
      <c r="E13" s="102">
        <v>4.8300000000000003E-2</v>
      </c>
      <c r="F13" s="102">
        <v>4.8300000000000003E-2</v>
      </c>
      <c r="G13" s="102">
        <v>4.8300000000000003E-2</v>
      </c>
      <c r="H13" s="102">
        <v>4.8300000000000003E-2</v>
      </c>
      <c r="I13" s="102">
        <v>4.8300000000000003E-2</v>
      </c>
      <c r="J13" s="102">
        <v>4.8300000000000003E-2</v>
      </c>
      <c r="K13" s="102">
        <v>4.8300000000000003E-2</v>
      </c>
      <c r="L13" s="102">
        <v>4.8300000000000003E-2</v>
      </c>
      <c r="M13" s="102">
        <v>4.8300000000000003E-2</v>
      </c>
      <c r="N13" s="102">
        <v>4.8300000000000003E-2</v>
      </c>
      <c r="O13" s="102">
        <v>4.8300000000000003E-2</v>
      </c>
      <c r="P13" s="102">
        <v>4.8300000000000003E-2</v>
      </c>
      <c r="Q13" s="102">
        <v>4.8300000000000003E-2</v>
      </c>
      <c r="R13" s="102">
        <v>4.8300000000000003E-2</v>
      </c>
      <c r="S13" s="102">
        <v>4.8300000000000003E-2</v>
      </c>
      <c r="T13" s="102">
        <v>4.8300000000000003E-2</v>
      </c>
      <c r="U13" s="102">
        <v>4.8300000000000003E-2</v>
      </c>
      <c r="V13" s="102">
        <v>4.8300000000000003E-2</v>
      </c>
      <c r="W13" s="102">
        <v>4.8300000000000003E-2</v>
      </c>
      <c r="X13" s="102">
        <v>4.8300000000000003E-2</v>
      </c>
    </row>
    <row r="14" spans="1:24" x14ac:dyDescent="0.35">
      <c r="A14" s="79" t="str">
        <f>Rates!A14</f>
        <v>Independent Living Program, 1:1</v>
      </c>
      <c r="B14" t="s">
        <v>357</v>
      </c>
      <c r="C14" s="102">
        <v>4.8300000000000003E-2</v>
      </c>
      <c r="D14" s="102">
        <v>4.8300000000000003E-2</v>
      </c>
      <c r="E14" s="102">
        <v>4.8300000000000003E-2</v>
      </c>
      <c r="F14" s="102">
        <v>4.8300000000000003E-2</v>
      </c>
      <c r="G14" s="102">
        <v>4.8300000000000003E-2</v>
      </c>
      <c r="H14" s="102">
        <v>4.8300000000000003E-2</v>
      </c>
      <c r="I14" s="102">
        <v>4.8300000000000003E-2</v>
      </c>
      <c r="J14" s="102">
        <v>4.8300000000000003E-2</v>
      </c>
      <c r="K14" s="102">
        <v>4.8300000000000003E-2</v>
      </c>
      <c r="L14" s="102">
        <v>4.8300000000000003E-2</v>
      </c>
      <c r="M14" s="102">
        <v>4.8300000000000003E-2</v>
      </c>
      <c r="N14" s="102">
        <v>4.8300000000000003E-2</v>
      </c>
      <c r="O14" s="102">
        <v>4.8300000000000003E-2</v>
      </c>
      <c r="P14" s="102">
        <v>4.8300000000000003E-2</v>
      </c>
      <c r="Q14" s="102">
        <v>4.8300000000000003E-2</v>
      </c>
      <c r="R14" s="102">
        <v>4.8300000000000003E-2</v>
      </c>
      <c r="S14" s="102">
        <v>4.8300000000000003E-2</v>
      </c>
      <c r="T14" s="102">
        <v>4.8300000000000003E-2</v>
      </c>
      <c r="U14" s="102">
        <v>4.8300000000000003E-2</v>
      </c>
      <c r="V14" s="102">
        <v>4.8300000000000003E-2</v>
      </c>
      <c r="W14" s="102">
        <v>4.8300000000000003E-2</v>
      </c>
      <c r="X14" s="102">
        <v>4.8300000000000003E-2</v>
      </c>
    </row>
    <row r="15" spans="1:24" x14ac:dyDescent="0.35">
      <c r="A15" s="79" t="str">
        <f>Rates!A15</f>
        <v>Independent Living Program, 1:2</v>
      </c>
      <c r="B15" t="s">
        <v>358</v>
      </c>
      <c r="C15" s="102">
        <v>4.8300000000000003E-2</v>
      </c>
      <c r="D15" s="102">
        <v>4.8300000000000003E-2</v>
      </c>
      <c r="E15" s="102">
        <v>4.8300000000000003E-2</v>
      </c>
      <c r="F15" s="102">
        <v>4.8300000000000003E-2</v>
      </c>
      <c r="G15" s="102">
        <v>4.8300000000000003E-2</v>
      </c>
      <c r="H15" s="102">
        <v>4.8300000000000003E-2</v>
      </c>
      <c r="I15" s="102">
        <v>4.8300000000000003E-2</v>
      </c>
      <c r="J15" s="102">
        <v>4.8300000000000003E-2</v>
      </c>
      <c r="K15" s="102">
        <v>4.8300000000000003E-2</v>
      </c>
      <c r="L15" s="102">
        <v>4.8300000000000003E-2</v>
      </c>
      <c r="M15" s="102">
        <v>4.8300000000000003E-2</v>
      </c>
      <c r="N15" s="102">
        <v>4.8300000000000003E-2</v>
      </c>
      <c r="O15" s="102">
        <v>4.8300000000000003E-2</v>
      </c>
      <c r="P15" s="102">
        <v>4.8300000000000003E-2</v>
      </c>
      <c r="Q15" s="102">
        <v>4.8300000000000003E-2</v>
      </c>
      <c r="R15" s="102">
        <v>4.8300000000000003E-2</v>
      </c>
      <c r="S15" s="102">
        <v>4.8300000000000003E-2</v>
      </c>
      <c r="T15" s="102">
        <v>4.8300000000000003E-2</v>
      </c>
      <c r="U15" s="102">
        <v>4.8300000000000003E-2</v>
      </c>
      <c r="V15" s="102">
        <v>4.8300000000000003E-2</v>
      </c>
      <c r="W15" s="102">
        <v>4.8300000000000003E-2</v>
      </c>
      <c r="X15" s="102">
        <v>4.8300000000000003E-2</v>
      </c>
    </row>
    <row r="16" spans="1:24" x14ac:dyDescent="0.35">
      <c r="A16" s="79" t="str">
        <f>Rates!A16</f>
        <v>Independent Living Program, 1:3</v>
      </c>
      <c r="B16" t="s">
        <v>359</v>
      </c>
      <c r="C16" s="102">
        <v>4.8300000000000003E-2</v>
      </c>
      <c r="D16" s="102">
        <v>4.8300000000000003E-2</v>
      </c>
      <c r="E16" s="102">
        <v>4.8300000000000003E-2</v>
      </c>
      <c r="F16" s="102">
        <v>4.8300000000000003E-2</v>
      </c>
      <c r="G16" s="102">
        <v>4.8300000000000003E-2</v>
      </c>
      <c r="H16" s="102">
        <v>4.8300000000000003E-2</v>
      </c>
      <c r="I16" s="102">
        <v>4.8300000000000003E-2</v>
      </c>
      <c r="J16" s="102">
        <v>4.8300000000000003E-2</v>
      </c>
      <c r="K16" s="102">
        <v>4.8300000000000003E-2</v>
      </c>
      <c r="L16" s="102">
        <v>4.8300000000000003E-2</v>
      </c>
      <c r="M16" s="102">
        <v>4.8300000000000003E-2</v>
      </c>
      <c r="N16" s="102">
        <v>4.8300000000000003E-2</v>
      </c>
      <c r="O16" s="102">
        <v>4.8300000000000003E-2</v>
      </c>
      <c r="P16" s="102">
        <v>4.8300000000000003E-2</v>
      </c>
      <c r="Q16" s="102">
        <v>4.8300000000000003E-2</v>
      </c>
      <c r="R16" s="102">
        <v>4.8300000000000003E-2</v>
      </c>
      <c r="S16" s="102">
        <v>4.8300000000000003E-2</v>
      </c>
      <c r="T16" s="102">
        <v>4.8300000000000003E-2</v>
      </c>
      <c r="U16" s="102">
        <v>4.8300000000000003E-2</v>
      </c>
      <c r="V16" s="102">
        <v>4.8300000000000003E-2</v>
      </c>
      <c r="W16" s="102">
        <v>4.8300000000000003E-2</v>
      </c>
      <c r="X16" s="102">
        <v>4.8300000000000003E-2</v>
      </c>
    </row>
    <row r="17" spans="1:24" x14ac:dyDescent="0.35">
      <c r="A17" s="79" t="str">
        <f>Rates!A17</f>
        <v>Participant-Directed Independent Living, 1:1</v>
      </c>
      <c r="B17" t="s">
        <v>360</v>
      </c>
      <c r="C17" s="102">
        <v>4.8300000000000003E-2</v>
      </c>
      <c r="D17" s="102">
        <v>4.8300000000000003E-2</v>
      </c>
      <c r="E17" s="102">
        <v>4.8300000000000003E-2</v>
      </c>
      <c r="F17" s="102">
        <v>4.8300000000000003E-2</v>
      </c>
      <c r="G17" s="102">
        <v>4.8300000000000003E-2</v>
      </c>
      <c r="H17" s="102">
        <v>4.8300000000000003E-2</v>
      </c>
      <c r="I17" s="102">
        <v>4.8300000000000003E-2</v>
      </c>
      <c r="J17" s="102">
        <v>4.8300000000000003E-2</v>
      </c>
      <c r="K17" s="102">
        <v>4.8300000000000003E-2</v>
      </c>
      <c r="L17" s="102">
        <v>4.8300000000000003E-2</v>
      </c>
      <c r="M17" s="102">
        <v>4.8300000000000003E-2</v>
      </c>
      <c r="N17" s="102">
        <v>4.8300000000000003E-2</v>
      </c>
      <c r="O17" s="102">
        <v>4.8300000000000003E-2</v>
      </c>
      <c r="P17" s="102">
        <v>4.8300000000000003E-2</v>
      </c>
      <c r="Q17" s="102">
        <v>4.8300000000000003E-2</v>
      </c>
      <c r="R17" s="102">
        <v>4.8300000000000003E-2</v>
      </c>
      <c r="S17" s="102">
        <v>4.8300000000000003E-2</v>
      </c>
      <c r="T17" s="102">
        <v>4.8300000000000003E-2</v>
      </c>
      <c r="U17" s="102">
        <v>4.8300000000000003E-2</v>
      </c>
      <c r="V17" s="102">
        <v>4.8300000000000003E-2</v>
      </c>
      <c r="W17" s="102">
        <v>4.8300000000000003E-2</v>
      </c>
      <c r="X17" s="102">
        <v>4.8300000000000003E-2</v>
      </c>
    </row>
    <row r="18" spans="1:24" x14ac:dyDescent="0.35">
      <c r="A18" s="79" t="str">
        <f>Rates!A18</f>
        <v>Participant-Directed Independent Living, 1:2</v>
      </c>
      <c r="B18" t="s">
        <v>361</v>
      </c>
      <c r="C18" s="102">
        <v>4.8300000000000003E-2</v>
      </c>
      <c r="D18" s="102">
        <v>4.8300000000000003E-2</v>
      </c>
      <c r="E18" s="102">
        <v>4.8300000000000003E-2</v>
      </c>
      <c r="F18" s="102">
        <v>4.8300000000000003E-2</v>
      </c>
      <c r="G18" s="102">
        <v>4.8300000000000003E-2</v>
      </c>
      <c r="H18" s="102">
        <v>4.8300000000000003E-2</v>
      </c>
      <c r="I18" s="102">
        <v>4.8300000000000003E-2</v>
      </c>
      <c r="J18" s="102">
        <v>4.8300000000000003E-2</v>
      </c>
      <c r="K18" s="102">
        <v>4.8300000000000003E-2</v>
      </c>
      <c r="L18" s="102">
        <v>4.8300000000000003E-2</v>
      </c>
      <c r="M18" s="102">
        <v>4.8300000000000003E-2</v>
      </c>
      <c r="N18" s="102">
        <v>4.8300000000000003E-2</v>
      </c>
      <c r="O18" s="102">
        <v>4.8300000000000003E-2</v>
      </c>
      <c r="P18" s="102">
        <v>4.8300000000000003E-2</v>
      </c>
      <c r="Q18" s="102">
        <v>4.8300000000000003E-2</v>
      </c>
      <c r="R18" s="102">
        <v>4.8300000000000003E-2</v>
      </c>
      <c r="S18" s="102">
        <v>4.8300000000000003E-2</v>
      </c>
      <c r="T18" s="102">
        <v>4.8300000000000003E-2</v>
      </c>
      <c r="U18" s="102">
        <v>4.8300000000000003E-2</v>
      </c>
      <c r="V18" s="102">
        <v>4.8300000000000003E-2</v>
      </c>
      <c r="W18" s="102">
        <v>4.8300000000000003E-2</v>
      </c>
      <c r="X18" s="102">
        <v>4.8300000000000003E-2</v>
      </c>
    </row>
    <row r="19" spans="1:24" x14ac:dyDescent="0.35">
      <c r="A19" s="79" t="str">
        <f>Rates!A19</f>
        <v>Participant-Directed Independent Living, 1:3</v>
      </c>
      <c r="B19" t="s">
        <v>362</v>
      </c>
      <c r="C19" s="102">
        <v>4.8300000000000003E-2</v>
      </c>
      <c r="D19" s="102">
        <v>4.8300000000000003E-2</v>
      </c>
      <c r="E19" s="102">
        <v>4.8300000000000003E-2</v>
      </c>
      <c r="F19" s="102">
        <v>4.8300000000000003E-2</v>
      </c>
      <c r="G19" s="102">
        <v>4.8300000000000003E-2</v>
      </c>
      <c r="H19" s="102">
        <v>4.8300000000000003E-2</v>
      </c>
      <c r="I19" s="102">
        <v>4.8300000000000003E-2</v>
      </c>
      <c r="J19" s="102">
        <v>4.8300000000000003E-2</v>
      </c>
      <c r="K19" s="102">
        <v>4.8300000000000003E-2</v>
      </c>
      <c r="L19" s="102">
        <v>4.8300000000000003E-2</v>
      </c>
      <c r="M19" s="102">
        <v>4.8300000000000003E-2</v>
      </c>
      <c r="N19" s="102">
        <v>4.8300000000000003E-2</v>
      </c>
      <c r="O19" s="102">
        <v>4.8300000000000003E-2</v>
      </c>
      <c r="P19" s="102">
        <v>4.8300000000000003E-2</v>
      </c>
      <c r="Q19" s="102">
        <v>4.8300000000000003E-2</v>
      </c>
      <c r="R19" s="102">
        <v>4.8300000000000003E-2</v>
      </c>
      <c r="S19" s="102">
        <v>4.8300000000000003E-2</v>
      </c>
      <c r="T19" s="102">
        <v>4.8300000000000003E-2</v>
      </c>
      <c r="U19" s="102">
        <v>4.8300000000000003E-2</v>
      </c>
      <c r="V19" s="102">
        <v>4.8300000000000003E-2</v>
      </c>
      <c r="W19" s="102">
        <v>4.8300000000000003E-2</v>
      </c>
      <c r="X19" s="102">
        <v>4.8300000000000003E-2</v>
      </c>
    </row>
    <row r="20" spans="1:24" x14ac:dyDescent="0.35">
      <c r="A20" s="79" t="str">
        <f>Rates!A20</f>
        <v>Independent Living Specialist, 1:1</v>
      </c>
      <c r="B20" t="s">
        <v>363</v>
      </c>
      <c r="C20" s="102">
        <v>4.8300000000000003E-2</v>
      </c>
      <c r="D20" s="102">
        <v>4.8300000000000003E-2</v>
      </c>
      <c r="E20" s="102">
        <v>4.8300000000000003E-2</v>
      </c>
      <c r="F20" s="102">
        <v>4.8300000000000003E-2</v>
      </c>
      <c r="G20" s="102">
        <v>4.8300000000000003E-2</v>
      </c>
      <c r="H20" s="102">
        <v>4.8300000000000003E-2</v>
      </c>
      <c r="I20" s="102">
        <v>4.8300000000000003E-2</v>
      </c>
      <c r="J20" s="102">
        <v>4.8300000000000003E-2</v>
      </c>
      <c r="K20" s="102">
        <v>4.8300000000000003E-2</v>
      </c>
      <c r="L20" s="102">
        <v>4.8300000000000003E-2</v>
      </c>
      <c r="M20" s="102">
        <v>4.8300000000000003E-2</v>
      </c>
      <c r="N20" s="102">
        <v>4.8300000000000003E-2</v>
      </c>
      <c r="O20" s="102">
        <v>4.8300000000000003E-2</v>
      </c>
      <c r="P20" s="102">
        <v>4.8300000000000003E-2</v>
      </c>
      <c r="Q20" s="102">
        <v>4.8300000000000003E-2</v>
      </c>
      <c r="R20" s="102">
        <v>4.8300000000000003E-2</v>
      </c>
      <c r="S20" s="102">
        <v>4.8300000000000003E-2</v>
      </c>
      <c r="T20" s="102">
        <v>4.8300000000000003E-2</v>
      </c>
      <c r="U20" s="102">
        <v>4.8300000000000003E-2</v>
      </c>
      <c r="V20" s="102">
        <v>4.8300000000000003E-2</v>
      </c>
      <c r="W20" s="102">
        <v>4.8300000000000003E-2</v>
      </c>
      <c r="X20" s="102">
        <v>4.8300000000000003E-2</v>
      </c>
    </row>
    <row r="21" spans="1:24" x14ac:dyDescent="0.35">
      <c r="A21" s="79" t="str">
        <f>Rates!A21</f>
        <v>Independent Living Specialist, 1:2</v>
      </c>
      <c r="B21" t="s">
        <v>364</v>
      </c>
      <c r="C21" s="102">
        <v>4.8300000000000003E-2</v>
      </c>
      <c r="D21" s="102">
        <v>4.8300000000000003E-2</v>
      </c>
      <c r="E21" s="102">
        <v>4.8300000000000003E-2</v>
      </c>
      <c r="F21" s="102">
        <v>4.8300000000000003E-2</v>
      </c>
      <c r="G21" s="102">
        <v>4.8300000000000003E-2</v>
      </c>
      <c r="H21" s="102">
        <v>4.8300000000000003E-2</v>
      </c>
      <c r="I21" s="102">
        <v>4.8300000000000003E-2</v>
      </c>
      <c r="J21" s="102">
        <v>4.8300000000000003E-2</v>
      </c>
      <c r="K21" s="102">
        <v>4.8300000000000003E-2</v>
      </c>
      <c r="L21" s="102">
        <v>4.8300000000000003E-2</v>
      </c>
      <c r="M21" s="102">
        <v>4.8300000000000003E-2</v>
      </c>
      <c r="N21" s="102">
        <v>4.8300000000000003E-2</v>
      </c>
      <c r="O21" s="102">
        <v>4.8300000000000003E-2</v>
      </c>
      <c r="P21" s="102">
        <v>4.8300000000000003E-2</v>
      </c>
      <c r="Q21" s="102">
        <v>4.8300000000000003E-2</v>
      </c>
      <c r="R21" s="102">
        <v>4.8300000000000003E-2</v>
      </c>
      <c r="S21" s="102">
        <v>4.8300000000000003E-2</v>
      </c>
      <c r="T21" s="102">
        <v>4.8300000000000003E-2</v>
      </c>
      <c r="U21" s="102">
        <v>4.8300000000000003E-2</v>
      </c>
      <c r="V21" s="102">
        <v>4.8300000000000003E-2</v>
      </c>
      <c r="W21" s="102">
        <v>4.8300000000000003E-2</v>
      </c>
      <c r="X21" s="102">
        <v>4.8300000000000003E-2</v>
      </c>
    </row>
    <row r="22" spans="1:24" x14ac:dyDescent="0.35">
      <c r="A22" s="79" t="str">
        <f>Rates!A22</f>
        <v>Independent Living Specialist, 1:3</v>
      </c>
      <c r="B22" t="s">
        <v>365</v>
      </c>
      <c r="C22" s="102">
        <v>4.8300000000000003E-2</v>
      </c>
      <c r="D22" s="102">
        <v>4.8300000000000003E-2</v>
      </c>
      <c r="E22" s="102">
        <v>4.8300000000000003E-2</v>
      </c>
      <c r="F22" s="102">
        <v>4.8300000000000003E-2</v>
      </c>
      <c r="G22" s="102">
        <v>4.8300000000000003E-2</v>
      </c>
      <c r="H22" s="102">
        <v>4.8300000000000003E-2</v>
      </c>
      <c r="I22" s="102">
        <v>4.8300000000000003E-2</v>
      </c>
      <c r="J22" s="102">
        <v>4.8300000000000003E-2</v>
      </c>
      <c r="K22" s="102">
        <v>4.8300000000000003E-2</v>
      </c>
      <c r="L22" s="102">
        <v>4.8300000000000003E-2</v>
      </c>
      <c r="M22" s="102">
        <v>4.8300000000000003E-2</v>
      </c>
      <c r="N22" s="102">
        <v>4.8300000000000003E-2</v>
      </c>
      <c r="O22" s="102">
        <v>4.8300000000000003E-2</v>
      </c>
      <c r="P22" s="102">
        <v>4.8300000000000003E-2</v>
      </c>
      <c r="Q22" s="102">
        <v>4.8300000000000003E-2</v>
      </c>
      <c r="R22" s="102">
        <v>4.8300000000000003E-2</v>
      </c>
      <c r="S22" s="102">
        <v>4.8300000000000003E-2</v>
      </c>
      <c r="T22" s="102">
        <v>4.8300000000000003E-2</v>
      </c>
      <c r="U22" s="102">
        <v>4.8300000000000003E-2</v>
      </c>
      <c r="V22" s="102">
        <v>4.8300000000000003E-2</v>
      </c>
      <c r="W22" s="102">
        <v>4.8300000000000003E-2</v>
      </c>
      <c r="X22" s="102">
        <v>4.8300000000000003E-2</v>
      </c>
    </row>
    <row r="23" spans="1:24" x14ac:dyDescent="0.35">
      <c r="A23" s="79" t="str">
        <f>Rates!A23</f>
        <v>Parent Coordinated Supported Living, 1:1</v>
      </c>
      <c r="B23" t="s">
        <v>366</v>
      </c>
      <c r="C23" s="102">
        <v>4.8300000000000003E-2</v>
      </c>
      <c r="D23" s="102">
        <v>4.8300000000000003E-2</v>
      </c>
      <c r="E23" s="102">
        <v>4.8300000000000003E-2</v>
      </c>
      <c r="F23" s="102">
        <v>4.8300000000000003E-2</v>
      </c>
      <c r="G23" s="102">
        <v>4.8300000000000003E-2</v>
      </c>
      <c r="H23" s="102">
        <v>4.8300000000000003E-2</v>
      </c>
      <c r="I23" s="102">
        <v>4.8300000000000003E-2</v>
      </c>
      <c r="J23" s="102">
        <v>4.8300000000000003E-2</v>
      </c>
      <c r="K23" s="102">
        <v>4.8300000000000003E-2</v>
      </c>
      <c r="L23" s="102">
        <v>4.8300000000000003E-2</v>
      </c>
      <c r="M23" s="102">
        <v>4.8300000000000003E-2</v>
      </c>
      <c r="N23" s="102">
        <v>4.8300000000000003E-2</v>
      </c>
      <c r="O23" s="102">
        <v>4.8300000000000003E-2</v>
      </c>
      <c r="P23" s="102">
        <v>4.8300000000000003E-2</v>
      </c>
      <c r="Q23" s="102">
        <v>4.8300000000000003E-2</v>
      </c>
      <c r="R23" s="102">
        <v>4.8300000000000003E-2</v>
      </c>
      <c r="S23" s="102">
        <v>4.8300000000000003E-2</v>
      </c>
      <c r="T23" s="102">
        <v>4.8300000000000003E-2</v>
      </c>
      <c r="U23" s="102">
        <v>4.8300000000000003E-2</v>
      </c>
      <c r="V23" s="102">
        <v>4.8300000000000003E-2</v>
      </c>
      <c r="W23" s="102">
        <v>4.8300000000000003E-2</v>
      </c>
      <c r="X23" s="102">
        <v>4.8300000000000003E-2</v>
      </c>
    </row>
    <row r="24" spans="1:24" x14ac:dyDescent="0.35">
      <c r="A24" s="79" t="str">
        <f>Rates!A24</f>
        <v>Parent Coordinated Supported Living, 1:2</v>
      </c>
      <c r="B24" t="s">
        <v>367</v>
      </c>
      <c r="C24" s="102">
        <v>4.8300000000000003E-2</v>
      </c>
      <c r="D24" s="102">
        <v>4.8300000000000003E-2</v>
      </c>
      <c r="E24" s="102">
        <v>4.8300000000000003E-2</v>
      </c>
      <c r="F24" s="102">
        <v>4.8300000000000003E-2</v>
      </c>
      <c r="G24" s="102">
        <v>4.8300000000000003E-2</v>
      </c>
      <c r="H24" s="102">
        <v>4.8300000000000003E-2</v>
      </c>
      <c r="I24" s="102">
        <v>4.8300000000000003E-2</v>
      </c>
      <c r="J24" s="102">
        <v>4.8300000000000003E-2</v>
      </c>
      <c r="K24" s="102">
        <v>4.8300000000000003E-2</v>
      </c>
      <c r="L24" s="102">
        <v>4.8300000000000003E-2</v>
      </c>
      <c r="M24" s="102">
        <v>4.8300000000000003E-2</v>
      </c>
      <c r="N24" s="102">
        <v>4.8300000000000003E-2</v>
      </c>
      <c r="O24" s="102">
        <v>4.8300000000000003E-2</v>
      </c>
      <c r="P24" s="102">
        <v>4.8300000000000003E-2</v>
      </c>
      <c r="Q24" s="102">
        <v>4.8300000000000003E-2</v>
      </c>
      <c r="R24" s="102">
        <v>4.8300000000000003E-2</v>
      </c>
      <c r="S24" s="102">
        <v>4.8300000000000003E-2</v>
      </c>
      <c r="T24" s="102">
        <v>4.8300000000000003E-2</v>
      </c>
      <c r="U24" s="102">
        <v>4.8300000000000003E-2</v>
      </c>
      <c r="V24" s="102">
        <v>4.8300000000000003E-2</v>
      </c>
      <c r="W24" s="102">
        <v>4.8300000000000003E-2</v>
      </c>
      <c r="X24" s="102">
        <v>4.8300000000000003E-2</v>
      </c>
    </row>
    <row r="25" spans="1:24" x14ac:dyDescent="0.35">
      <c r="A25" s="79" t="str">
        <f>Rates!A25</f>
        <v>Parent Coordinated Supported Living, 1:3</v>
      </c>
      <c r="B25" t="s">
        <v>368</v>
      </c>
      <c r="C25" s="102">
        <v>4.8300000000000003E-2</v>
      </c>
      <c r="D25" s="102">
        <v>4.8300000000000003E-2</v>
      </c>
      <c r="E25" s="102">
        <v>4.8300000000000003E-2</v>
      </c>
      <c r="F25" s="102">
        <v>4.8300000000000003E-2</v>
      </c>
      <c r="G25" s="102">
        <v>4.8300000000000003E-2</v>
      </c>
      <c r="H25" s="102">
        <v>4.8300000000000003E-2</v>
      </c>
      <c r="I25" s="102">
        <v>4.8300000000000003E-2</v>
      </c>
      <c r="J25" s="102">
        <v>4.8300000000000003E-2</v>
      </c>
      <c r="K25" s="102">
        <v>4.8300000000000003E-2</v>
      </c>
      <c r="L25" s="102">
        <v>4.8300000000000003E-2</v>
      </c>
      <c r="M25" s="102">
        <v>4.8300000000000003E-2</v>
      </c>
      <c r="N25" s="102">
        <v>4.8300000000000003E-2</v>
      </c>
      <c r="O25" s="102">
        <v>4.8300000000000003E-2</v>
      </c>
      <c r="P25" s="102">
        <v>4.8300000000000003E-2</v>
      </c>
      <c r="Q25" s="102">
        <v>4.8300000000000003E-2</v>
      </c>
      <c r="R25" s="102">
        <v>4.8300000000000003E-2</v>
      </c>
      <c r="S25" s="102">
        <v>4.8300000000000003E-2</v>
      </c>
      <c r="T25" s="102">
        <v>4.8300000000000003E-2</v>
      </c>
      <c r="U25" s="102">
        <v>4.8300000000000003E-2</v>
      </c>
      <c r="V25" s="102">
        <v>4.8300000000000003E-2</v>
      </c>
      <c r="W25" s="102">
        <v>4.8300000000000003E-2</v>
      </c>
      <c r="X25" s="102">
        <v>4.8300000000000003E-2</v>
      </c>
    </row>
    <row r="26" spans="1:24" x14ac:dyDescent="0.35">
      <c r="A26" s="79" t="str">
        <f>Rates!A26</f>
        <v>Parent Coordinated Supported Living, OT Rate, 1:1</v>
      </c>
      <c r="B26" t="s">
        <v>369</v>
      </c>
      <c r="C26" s="102">
        <v>4.8300000000000003E-2</v>
      </c>
      <c r="D26" s="102">
        <v>4.8300000000000003E-2</v>
      </c>
      <c r="E26" s="102">
        <v>4.8300000000000003E-2</v>
      </c>
      <c r="F26" s="102">
        <v>4.8300000000000003E-2</v>
      </c>
      <c r="G26" s="102">
        <v>4.8300000000000003E-2</v>
      </c>
      <c r="H26" s="102">
        <v>4.8300000000000003E-2</v>
      </c>
      <c r="I26" s="102">
        <v>4.8300000000000003E-2</v>
      </c>
      <c r="J26" s="102">
        <v>4.8300000000000003E-2</v>
      </c>
      <c r="K26" s="102">
        <v>4.8300000000000003E-2</v>
      </c>
      <c r="L26" s="102">
        <v>4.8300000000000003E-2</v>
      </c>
      <c r="M26" s="102">
        <v>4.8300000000000003E-2</v>
      </c>
      <c r="N26" s="102">
        <v>4.8300000000000003E-2</v>
      </c>
      <c r="O26" s="102">
        <v>4.8300000000000003E-2</v>
      </c>
      <c r="P26" s="102">
        <v>4.8300000000000003E-2</v>
      </c>
      <c r="Q26" s="102">
        <v>4.8300000000000003E-2</v>
      </c>
      <c r="R26" s="102">
        <v>4.8300000000000003E-2</v>
      </c>
      <c r="S26" s="102">
        <v>4.8300000000000003E-2</v>
      </c>
      <c r="T26" s="102">
        <v>4.8300000000000003E-2</v>
      </c>
      <c r="U26" s="102">
        <v>4.8300000000000003E-2</v>
      </c>
      <c r="V26" s="102">
        <v>4.8300000000000003E-2</v>
      </c>
      <c r="W26" s="102">
        <v>4.8300000000000003E-2</v>
      </c>
      <c r="X26" s="102">
        <v>4.8300000000000003E-2</v>
      </c>
    </row>
    <row r="27" spans="1:24" x14ac:dyDescent="0.35">
      <c r="A27" s="79" t="str">
        <f>Rates!A27</f>
        <v>Parent Coordinated Supported Living, OT Rate, 1:2</v>
      </c>
      <c r="B27" t="s">
        <v>370</v>
      </c>
      <c r="C27" s="102">
        <v>4.8300000000000003E-2</v>
      </c>
      <c r="D27" s="102">
        <v>4.8300000000000003E-2</v>
      </c>
      <c r="E27" s="102">
        <v>4.8300000000000003E-2</v>
      </c>
      <c r="F27" s="102">
        <v>4.8300000000000003E-2</v>
      </c>
      <c r="G27" s="102">
        <v>4.8300000000000003E-2</v>
      </c>
      <c r="H27" s="102">
        <v>4.8300000000000003E-2</v>
      </c>
      <c r="I27" s="102">
        <v>4.8300000000000003E-2</v>
      </c>
      <c r="J27" s="102">
        <v>4.8300000000000003E-2</v>
      </c>
      <c r="K27" s="102">
        <v>4.8300000000000003E-2</v>
      </c>
      <c r="L27" s="102">
        <v>4.8300000000000003E-2</v>
      </c>
      <c r="M27" s="102">
        <v>4.8300000000000003E-2</v>
      </c>
      <c r="N27" s="102">
        <v>4.8300000000000003E-2</v>
      </c>
      <c r="O27" s="102">
        <v>4.8300000000000003E-2</v>
      </c>
      <c r="P27" s="102">
        <v>4.8300000000000003E-2</v>
      </c>
      <c r="Q27" s="102">
        <v>4.8300000000000003E-2</v>
      </c>
      <c r="R27" s="102">
        <v>4.8300000000000003E-2</v>
      </c>
      <c r="S27" s="102">
        <v>4.8300000000000003E-2</v>
      </c>
      <c r="T27" s="102">
        <v>4.8300000000000003E-2</v>
      </c>
      <c r="U27" s="102">
        <v>4.8300000000000003E-2</v>
      </c>
      <c r="V27" s="102">
        <v>4.8300000000000003E-2</v>
      </c>
      <c r="W27" s="102">
        <v>4.8300000000000003E-2</v>
      </c>
      <c r="X27" s="102">
        <v>4.8300000000000003E-2</v>
      </c>
    </row>
    <row r="28" spans="1:24" x14ac:dyDescent="0.35">
      <c r="A28" s="79" t="str">
        <f>Rates!A28</f>
        <v>Parent Coordinated Supported Living, OT Rate, 1:3</v>
      </c>
      <c r="B28" t="s">
        <v>371</v>
      </c>
      <c r="C28" s="102">
        <v>4.8300000000000003E-2</v>
      </c>
      <c r="D28" s="102">
        <v>4.8300000000000003E-2</v>
      </c>
      <c r="E28" s="102">
        <v>4.8300000000000003E-2</v>
      </c>
      <c r="F28" s="102">
        <v>4.8300000000000003E-2</v>
      </c>
      <c r="G28" s="102">
        <v>4.8300000000000003E-2</v>
      </c>
      <c r="H28" s="102">
        <v>4.8300000000000003E-2</v>
      </c>
      <c r="I28" s="102">
        <v>4.8300000000000003E-2</v>
      </c>
      <c r="J28" s="102">
        <v>4.8300000000000003E-2</v>
      </c>
      <c r="K28" s="102">
        <v>4.8300000000000003E-2</v>
      </c>
      <c r="L28" s="102">
        <v>4.8300000000000003E-2</v>
      </c>
      <c r="M28" s="102">
        <v>4.8300000000000003E-2</v>
      </c>
      <c r="N28" s="102">
        <v>4.8300000000000003E-2</v>
      </c>
      <c r="O28" s="102">
        <v>4.8300000000000003E-2</v>
      </c>
      <c r="P28" s="102">
        <v>4.8300000000000003E-2</v>
      </c>
      <c r="Q28" s="102">
        <v>4.8300000000000003E-2</v>
      </c>
      <c r="R28" s="102">
        <v>4.8300000000000003E-2</v>
      </c>
      <c r="S28" s="102">
        <v>4.8300000000000003E-2</v>
      </c>
      <c r="T28" s="102">
        <v>4.8300000000000003E-2</v>
      </c>
      <c r="U28" s="102">
        <v>4.8300000000000003E-2</v>
      </c>
      <c r="V28" s="102">
        <v>4.8300000000000003E-2</v>
      </c>
      <c r="W28" s="102">
        <v>4.8300000000000003E-2</v>
      </c>
      <c r="X28" s="102">
        <v>4.8300000000000003E-2</v>
      </c>
    </row>
    <row r="29" spans="1:24" x14ac:dyDescent="0.35">
      <c r="A29" s="79" t="str">
        <f>Rates!A29</f>
        <v>Supported Living Services, 1:1</v>
      </c>
      <c r="B29" t="s">
        <v>372</v>
      </c>
      <c r="C29" s="102">
        <v>4.8300000000000003E-2</v>
      </c>
      <c r="D29" s="102">
        <v>4.8300000000000003E-2</v>
      </c>
      <c r="E29" s="102">
        <v>4.8300000000000003E-2</v>
      </c>
      <c r="F29" s="102">
        <v>4.8300000000000003E-2</v>
      </c>
      <c r="G29" s="102">
        <v>4.8300000000000003E-2</v>
      </c>
      <c r="H29" s="102">
        <v>4.8300000000000003E-2</v>
      </c>
      <c r="I29" s="102">
        <v>4.8300000000000003E-2</v>
      </c>
      <c r="J29" s="102">
        <v>4.8300000000000003E-2</v>
      </c>
      <c r="K29" s="102">
        <v>4.8300000000000003E-2</v>
      </c>
      <c r="L29" s="102">
        <v>4.8300000000000003E-2</v>
      </c>
      <c r="M29" s="102">
        <v>4.8300000000000003E-2</v>
      </c>
      <c r="N29" s="102">
        <v>4.8300000000000003E-2</v>
      </c>
      <c r="O29" s="102">
        <v>4.8300000000000003E-2</v>
      </c>
      <c r="P29" s="102">
        <v>4.8300000000000003E-2</v>
      </c>
      <c r="Q29" s="102">
        <v>4.8300000000000003E-2</v>
      </c>
      <c r="R29" s="102">
        <v>4.8300000000000003E-2</v>
      </c>
      <c r="S29" s="102">
        <v>4.8300000000000003E-2</v>
      </c>
      <c r="T29" s="102">
        <v>4.8300000000000003E-2</v>
      </c>
      <c r="U29" s="102">
        <v>4.8300000000000003E-2</v>
      </c>
      <c r="V29" s="102">
        <v>4.8300000000000003E-2</v>
      </c>
      <c r="W29" s="102">
        <v>4.8300000000000003E-2</v>
      </c>
      <c r="X29" s="102">
        <v>4.8300000000000003E-2</v>
      </c>
    </row>
    <row r="30" spans="1:24" x14ac:dyDescent="0.35">
      <c r="A30" s="79" t="str">
        <f>Rates!A30</f>
        <v>Supported Living Services, 1:2</v>
      </c>
      <c r="B30" t="s">
        <v>373</v>
      </c>
      <c r="C30" s="102">
        <v>4.8300000000000003E-2</v>
      </c>
      <c r="D30" s="102">
        <v>4.8300000000000003E-2</v>
      </c>
      <c r="E30" s="102">
        <v>4.8300000000000003E-2</v>
      </c>
      <c r="F30" s="102">
        <v>4.8300000000000003E-2</v>
      </c>
      <c r="G30" s="102">
        <v>4.8300000000000003E-2</v>
      </c>
      <c r="H30" s="102">
        <v>4.8300000000000003E-2</v>
      </c>
      <c r="I30" s="102">
        <v>4.8300000000000003E-2</v>
      </c>
      <c r="J30" s="102">
        <v>4.8300000000000003E-2</v>
      </c>
      <c r="K30" s="102">
        <v>4.8300000000000003E-2</v>
      </c>
      <c r="L30" s="102">
        <v>4.8300000000000003E-2</v>
      </c>
      <c r="M30" s="102">
        <v>4.8300000000000003E-2</v>
      </c>
      <c r="N30" s="102">
        <v>4.8300000000000003E-2</v>
      </c>
      <c r="O30" s="102">
        <v>4.8300000000000003E-2</v>
      </c>
      <c r="P30" s="102">
        <v>4.8300000000000003E-2</v>
      </c>
      <c r="Q30" s="102">
        <v>4.8300000000000003E-2</v>
      </c>
      <c r="R30" s="102">
        <v>4.8300000000000003E-2</v>
      </c>
      <c r="S30" s="102">
        <v>4.8300000000000003E-2</v>
      </c>
      <c r="T30" s="102">
        <v>4.8300000000000003E-2</v>
      </c>
      <c r="U30" s="102">
        <v>4.8300000000000003E-2</v>
      </c>
      <c r="V30" s="102">
        <v>4.8300000000000003E-2</v>
      </c>
      <c r="W30" s="102">
        <v>4.8300000000000003E-2</v>
      </c>
      <c r="X30" s="102">
        <v>4.8300000000000003E-2</v>
      </c>
    </row>
    <row r="31" spans="1:24" x14ac:dyDescent="0.35">
      <c r="A31" s="79" t="str">
        <f>Rates!A31</f>
        <v>Supported Living Services, 1:3</v>
      </c>
      <c r="B31" t="s">
        <v>374</v>
      </c>
      <c r="C31" s="102">
        <v>4.8300000000000003E-2</v>
      </c>
      <c r="D31" s="102">
        <v>4.8300000000000003E-2</v>
      </c>
      <c r="E31" s="102">
        <v>4.8300000000000003E-2</v>
      </c>
      <c r="F31" s="102">
        <v>4.8300000000000003E-2</v>
      </c>
      <c r="G31" s="102">
        <v>4.8300000000000003E-2</v>
      </c>
      <c r="H31" s="102">
        <v>4.8300000000000003E-2</v>
      </c>
      <c r="I31" s="102">
        <v>4.8300000000000003E-2</v>
      </c>
      <c r="J31" s="102">
        <v>4.8300000000000003E-2</v>
      </c>
      <c r="K31" s="102">
        <v>4.8300000000000003E-2</v>
      </c>
      <c r="L31" s="102">
        <v>4.8300000000000003E-2</v>
      </c>
      <c r="M31" s="102">
        <v>4.8300000000000003E-2</v>
      </c>
      <c r="N31" s="102">
        <v>4.8300000000000003E-2</v>
      </c>
      <c r="O31" s="102">
        <v>4.8300000000000003E-2</v>
      </c>
      <c r="P31" s="102">
        <v>4.8300000000000003E-2</v>
      </c>
      <c r="Q31" s="102">
        <v>4.8300000000000003E-2</v>
      </c>
      <c r="R31" s="102">
        <v>4.8300000000000003E-2</v>
      </c>
      <c r="S31" s="102">
        <v>4.8300000000000003E-2</v>
      </c>
      <c r="T31" s="102">
        <v>4.8300000000000003E-2</v>
      </c>
      <c r="U31" s="102">
        <v>4.8300000000000003E-2</v>
      </c>
      <c r="V31" s="102">
        <v>4.8300000000000003E-2</v>
      </c>
      <c r="W31" s="102">
        <v>4.8300000000000003E-2</v>
      </c>
      <c r="X31" s="102">
        <v>4.8300000000000003E-2</v>
      </c>
    </row>
    <row r="32" spans="1:24" x14ac:dyDescent="0.35">
      <c r="A32" s="79" t="str">
        <f>Rates!A32</f>
        <v>Parenting Support Services, 1:1</v>
      </c>
      <c r="B32" t="s">
        <v>375</v>
      </c>
      <c r="C32" s="102">
        <v>4.8300000000000003E-2</v>
      </c>
      <c r="D32" s="102">
        <v>4.8300000000000003E-2</v>
      </c>
      <c r="E32" s="102">
        <v>4.8300000000000003E-2</v>
      </c>
      <c r="F32" s="102">
        <v>4.8300000000000003E-2</v>
      </c>
      <c r="G32" s="102">
        <v>4.8300000000000003E-2</v>
      </c>
      <c r="H32" s="102">
        <v>4.8300000000000003E-2</v>
      </c>
      <c r="I32" s="102">
        <v>4.8300000000000003E-2</v>
      </c>
      <c r="J32" s="102">
        <v>4.8300000000000003E-2</v>
      </c>
      <c r="K32" s="102">
        <v>4.8300000000000003E-2</v>
      </c>
      <c r="L32" s="102">
        <v>4.8300000000000003E-2</v>
      </c>
      <c r="M32" s="102">
        <v>4.8300000000000003E-2</v>
      </c>
      <c r="N32" s="102">
        <v>4.8300000000000003E-2</v>
      </c>
      <c r="O32" s="102">
        <v>4.8300000000000003E-2</v>
      </c>
      <c r="P32" s="102">
        <v>4.8300000000000003E-2</v>
      </c>
      <c r="Q32" s="102">
        <v>4.8300000000000003E-2</v>
      </c>
      <c r="R32" s="102">
        <v>4.8300000000000003E-2</v>
      </c>
      <c r="S32" s="102">
        <v>4.8300000000000003E-2</v>
      </c>
      <c r="T32" s="102">
        <v>4.8300000000000003E-2</v>
      </c>
      <c r="U32" s="102">
        <v>4.8300000000000003E-2</v>
      </c>
      <c r="V32" s="102">
        <v>4.8300000000000003E-2</v>
      </c>
      <c r="W32" s="102">
        <v>4.8300000000000003E-2</v>
      </c>
      <c r="X32" s="102">
        <v>4.8300000000000003E-2</v>
      </c>
    </row>
    <row r="33" spans="1:24" x14ac:dyDescent="0.35">
      <c r="A33" s="79" t="str">
        <f>Rates!A33</f>
        <v>Parenting Support Services, 1:2</v>
      </c>
      <c r="B33" t="s">
        <v>376</v>
      </c>
      <c r="C33" s="102">
        <v>4.8300000000000003E-2</v>
      </c>
      <c r="D33" s="102">
        <v>4.8300000000000003E-2</v>
      </c>
      <c r="E33" s="102">
        <v>4.8300000000000003E-2</v>
      </c>
      <c r="F33" s="102">
        <v>4.8300000000000003E-2</v>
      </c>
      <c r="G33" s="102">
        <v>4.8300000000000003E-2</v>
      </c>
      <c r="H33" s="102">
        <v>4.8300000000000003E-2</v>
      </c>
      <c r="I33" s="102">
        <v>4.8300000000000003E-2</v>
      </c>
      <c r="J33" s="102">
        <v>4.8300000000000003E-2</v>
      </c>
      <c r="K33" s="102">
        <v>4.8300000000000003E-2</v>
      </c>
      <c r="L33" s="102">
        <v>4.8300000000000003E-2</v>
      </c>
      <c r="M33" s="102">
        <v>4.8300000000000003E-2</v>
      </c>
      <c r="N33" s="102">
        <v>4.8300000000000003E-2</v>
      </c>
      <c r="O33" s="102">
        <v>4.8300000000000003E-2</v>
      </c>
      <c r="P33" s="102">
        <v>4.8300000000000003E-2</v>
      </c>
      <c r="Q33" s="102">
        <v>4.8300000000000003E-2</v>
      </c>
      <c r="R33" s="102">
        <v>4.8300000000000003E-2</v>
      </c>
      <c r="S33" s="102">
        <v>4.8300000000000003E-2</v>
      </c>
      <c r="T33" s="102">
        <v>4.8300000000000003E-2</v>
      </c>
      <c r="U33" s="102">
        <v>4.8300000000000003E-2</v>
      </c>
      <c r="V33" s="102">
        <v>4.8300000000000003E-2</v>
      </c>
      <c r="W33" s="102">
        <v>4.8300000000000003E-2</v>
      </c>
      <c r="X33" s="102">
        <v>4.8300000000000003E-2</v>
      </c>
    </row>
    <row r="34" spans="1:24" x14ac:dyDescent="0.35">
      <c r="A34" s="79" t="str">
        <f>Rates!A34</f>
        <v>Parenting Support Services, 1:3</v>
      </c>
      <c r="B34" t="s">
        <v>377</v>
      </c>
      <c r="C34" s="102">
        <v>4.8300000000000003E-2</v>
      </c>
      <c r="D34" s="102">
        <v>4.8300000000000003E-2</v>
      </c>
      <c r="E34" s="102">
        <v>4.8300000000000003E-2</v>
      </c>
      <c r="F34" s="102">
        <v>4.8300000000000003E-2</v>
      </c>
      <c r="G34" s="102">
        <v>4.8300000000000003E-2</v>
      </c>
      <c r="H34" s="102">
        <v>4.8300000000000003E-2</v>
      </c>
      <c r="I34" s="102">
        <v>4.8300000000000003E-2</v>
      </c>
      <c r="J34" s="102">
        <v>4.8300000000000003E-2</v>
      </c>
      <c r="K34" s="102">
        <v>4.8300000000000003E-2</v>
      </c>
      <c r="L34" s="102">
        <v>4.8300000000000003E-2</v>
      </c>
      <c r="M34" s="102">
        <v>4.8300000000000003E-2</v>
      </c>
      <c r="N34" s="102">
        <v>4.8300000000000003E-2</v>
      </c>
      <c r="O34" s="102">
        <v>4.8300000000000003E-2</v>
      </c>
      <c r="P34" s="102">
        <v>4.8300000000000003E-2</v>
      </c>
      <c r="Q34" s="102">
        <v>4.8300000000000003E-2</v>
      </c>
      <c r="R34" s="102">
        <v>4.8300000000000003E-2</v>
      </c>
      <c r="S34" s="102">
        <v>4.8300000000000003E-2</v>
      </c>
      <c r="T34" s="102">
        <v>4.8300000000000003E-2</v>
      </c>
      <c r="U34" s="102">
        <v>4.8300000000000003E-2</v>
      </c>
      <c r="V34" s="102">
        <v>4.8300000000000003E-2</v>
      </c>
      <c r="W34" s="102">
        <v>4.8300000000000003E-2</v>
      </c>
      <c r="X34" s="102">
        <v>4.8300000000000003E-2</v>
      </c>
    </row>
    <row r="35" spans="1:24" x14ac:dyDescent="0.35">
      <c r="A35" s="79" t="str">
        <f>Rates!A35</f>
        <v>Respite, 1:1</v>
      </c>
      <c r="B35" t="s">
        <v>378</v>
      </c>
      <c r="C35" s="102">
        <v>4.8300000000000003E-2</v>
      </c>
      <c r="D35" s="102">
        <v>4.8300000000000003E-2</v>
      </c>
      <c r="E35" s="102">
        <v>4.8300000000000003E-2</v>
      </c>
      <c r="F35" s="102">
        <v>4.8300000000000003E-2</v>
      </c>
      <c r="G35" s="102">
        <v>4.8300000000000003E-2</v>
      </c>
      <c r="H35" s="102">
        <v>4.8300000000000003E-2</v>
      </c>
      <c r="I35" s="102">
        <v>4.8300000000000003E-2</v>
      </c>
      <c r="J35" s="102">
        <v>4.8300000000000003E-2</v>
      </c>
      <c r="K35" s="102">
        <v>4.8300000000000003E-2</v>
      </c>
      <c r="L35" s="102">
        <v>4.8300000000000003E-2</v>
      </c>
      <c r="M35" s="102">
        <v>4.8300000000000003E-2</v>
      </c>
      <c r="N35" s="102">
        <v>4.8300000000000003E-2</v>
      </c>
      <c r="O35" s="102">
        <v>4.8300000000000003E-2</v>
      </c>
      <c r="P35" s="102">
        <v>4.8300000000000003E-2</v>
      </c>
      <c r="Q35" s="102">
        <v>4.8300000000000003E-2</v>
      </c>
      <c r="R35" s="102">
        <v>4.8300000000000003E-2</v>
      </c>
      <c r="S35" s="102">
        <v>4.8300000000000003E-2</v>
      </c>
      <c r="T35" s="102">
        <v>4.8300000000000003E-2</v>
      </c>
      <c r="U35" s="102">
        <v>4.8300000000000003E-2</v>
      </c>
      <c r="V35" s="102">
        <v>4.8300000000000003E-2</v>
      </c>
      <c r="W35" s="102">
        <v>4.8300000000000003E-2</v>
      </c>
      <c r="X35" s="102">
        <v>4.8300000000000003E-2</v>
      </c>
    </row>
    <row r="36" spans="1:24" x14ac:dyDescent="0.35">
      <c r="A36" s="79" t="str">
        <f>Rates!A36</f>
        <v>Respite, 1:2</v>
      </c>
      <c r="B36" t="s">
        <v>379</v>
      </c>
      <c r="C36" s="102">
        <v>4.8300000000000003E-2</v>
      </c>
      <c r="D36" s="102">
        <v>4.8300000000000003E-2</v>
      </c>
      <c r="E36" s="102">
        <v>4.8300000000000003E-2</v>
      </c>
      <c r="F36" s="102">
        <v>4.8300000000000003E-2</v>
      </c>
      <c r="G36" s="102">
        <v>4.8300000000000003E-2</v>
      </c>
      <c r="H36" s="102">
        <v>4.8300000000000003E-2</v>
      </c>
      <c r="I36" s="102">
        <v>4.8300000000000003E-2</v>
      </c>
      <c r="J36" s="102">
        <v>4.8300000000000003E-2</v>
      </c>
      <c r="K36" s="102">
        <v>4.8300000000000003E-2</v>
      </c>
      <c r="L36" s="102">
        <v>4.8300000000000003E-2</v>
      </c>
      <c r="M36" s="102">
        <v>4.8300000000000003E-2</v>
      </c>
      <c r="N36" s="102">
        <v>4.8300000000000003E-2</v>
      </c>
      <c r="O36" s="102">
        <v>4.8300000000000003E-2</v>
      </c>
      <c r="P36" s="102">
        <v>4.8300000000000003E-2</v>
      </c>
      <c r="Q36" s="102">
        <v>4.8300000000000003E-2</v>
      </c>
      <c r="R36" s="102">
        <v>4.8300000000000003E-2</v>
      </c>
      <c r="S36" s="102">
        <v>4.8300000000000003E-2</v>
      </c>
      <c r="T36" s="102">
        <v>4.8300000000000003E-2</v>
      </c>
      <c r="U36" s="102">
        <v>4.8300000000000003E-2</v>
      </c>
      <c r="V36" s="102">
        <v>4.8300000000000003E-2</v>
      </c>
      <c r="W36" s="102">
        <v>4.8300000000000003E-2</v>
      </c>
      <c r="X36" s="102">
        <v>4.8300000000000003E-2</v>
      </c>
    </row>
    <row r="37" spans="1:24" x14ac:dyDescent="0.35">
      <c r="A37" s="79" t="str">
        <f>Rates!A37</f>
        <v>Respite, 1:3</v>
      </c>
      <c r="B37" t="s">
        <v>380</v>
      </c>
      <c r="C37" s="102">
        <v>4.8300000000000003E-2</v>
      </c>
      <c r="D37" s="102">
        <v>4.8300000000000003E-2</v>
      </c>
      <c r="E37" s="102">
        <v>4.8300000000000003E-2</v>
      </c>
      <c r="F37" s="102">
        <v>4.8300000000000003E-2</v>
      </c>
      <c r="G37" s="102">
        <v>4.8300000000000003E-2</v>
      </c>
      <c r="H37" s="102">
        <v>4.8300000000000003E-2</v>
      </c>
      <c r="I37" s="102">
        <v>4.8300000000000003E-2</v>
      </c>
      <c r="J37" s="102">
        <v>4.8300000000000003E-2</v>
      </c>
      <c r="K37" s="102">
        <v>4.8300000000000003E-2</v>
      </c>
      <c r="L37" s="102">
        <v>4.8300000000000003E-2</v>
      </c>
      <c r="M37" s="102">
        <v>4.8300000000000003E-2</v>
      </c>
      <c r="N37" s="102">
        <v>4.8300000000000003E-2</v>
      </c>
      <c r="O37" s="102">
        <v>4.8300000000000003E-2</v>
      </c>
      <c r="P37" s="102">
        <v>4.8300000000000003E-2</v>
      </c>
      <c r="Q37" s="102">
        <v>4.8300000000000003E-2</v>
      </c>
      <c r="R37" s="102">
        <v>4.8300000000000003E-2</v>
      </c>
      <c r="S37" s="102">
        <v>4.8300000000000003E-2</v>
      </c>
      <c r="T37" s="102">
        <v>4.8300000000000003E-2</v>
      </c>
      <c r="U37" s="102">
        <v>4.8300000000000003E-2</v>
      </c>
      <c r="V37" s="102">
        <v>4.8300000000000003E-2</v>
      </c>
      <c r="W37" s="102">
        <v>4.8300000000000003E-2</v>
      </c>
      <c r="X37" s="102">
        <v>4.8300000000000003E-2</v>
      </c>
    </row>
    <row r="38" spans="1:24" x14ac:dyDescent="0.35">
      <c r="A38" s="79" t="str">
        <f>Rates!A38</f>
        <v>Respite, 1:4</v>
      </c>
      <c r="B38" t="s">
        <v>381</v>
      </c>
      <c r="C38" s="102">
        <v>4.8300000000000003E-2</v>
      </c>
      <c r="D38" s="102">
        <v>4.8300000000000003E-2</v>
      </c>
      <c r="E38" s="102">
        <v>4.8300000000000003E-2</v>
      </c>
      <c r="F38" s="102">
        <v>4.8300000000000003E-2</v>
      </c>
      <c r="G38" s="102">
        <v>4.8300000000000003E-2</v>
      </c>
      <c r="H38" s="102">
        <v>4.8300000000000003E-2</v>
      </c>
      <c r="I38" s="102">
        <v>4.8300000000000003E-2</v>
      </c>
      <c r="J38" s="102">
        <v>4.8300000000000003E-2</v>
      </c>
      <c r="K38" s="102">
        <v>4.8300000000000003E-2</v>
      </c>
      <c r="L38" s="102">
        <v>4.8300000000000003E-2</v>
      </c>
      <c r="M38" s="102">
        <v>4.8300000000000003E-2</v>
      </c>
      <c r="N38" s="102">
        <v>4.8300000000000003E-2</v>
      </c>
      <c r="O38" s="102">
        <v>4.8300000000000003E-2</v>
      </c>
      <c r="P38" s="102">
        <v>4.8300000000000003E-2</v>
      </c>
      <c r="Q38" s="102">
        <v>4.8300000000000003E-2</v>
      </c>
      <c r="R38" s="102">
        <v>4.8300000000000003E-2</v>
      </c>
      <c r="S38" s="102">
        <v>4.8300000000000003E-2</v>
      </c>
      <c r="T38" s="102">
        <v>4.8300000000000003E-2</v>
      </c>
      <c r="U38" s="102">
        <v>4.8300000000000003E-2</v>
      </c>
      <c r="V38" s="102">
        <v>4.8300000000000003E-2</v>
      </c>
      <c r="W38" s="102">
        <v>4.8300000000000003E-2</v>
      </c>
      <c r="X38" s="102">
        <v>4.8300000000000003E-2</v>
      </c>
    </row>
    <row r="39" spans="1:24" x14ac:dyDescent="0.35">
      <c r="A39" s="79" t="str">
        <f>Rates!A39</f>
        <v>Respite, 1:5</v>
      </c>
      <c r="B39" t="s">
        <v>382</v>
      </c>
      <c r="C39" s="102">
        <v>4.8300000000000003E-2</v>
      </c>
      <c r="D39" s="102">
        <v>4.8300000000000003E-2</v>
      </c>
      <c r="E39" s="102">
        <v>4.8300000000000003E-2</v>
      </c>
      <c r="F39" s="102">
        <v>4.8300000000000003E-2</v>
      </c>
      <c r="G39" s="102">
        <v>4.8300000000000003E-2</v>
      </c>
      <c r="H39" s="102">
        <v>4.8300000000000003E-2</v>
      </c>
      <c r="I39" s="102">
        <v>4.8300000000000003E-2</v>
      </c>
      <c r="J39" s="102">
        <v>4.8300000000000003E-2</v>
      </c>
      <c r="K39" s="102">
        <v>4.8300000000000003E-2</v>
      </c>
      <c r="L39" s="102">
        <v>4.8300000000000003E-2</v>
      </c>
      <c r="M39" s="102">
        <v>4.8300000000000003E-2</v>
      </c>
      <c r="N39" s="102">
        <v>4.8300000000000003E-2</v>
      </c>
      <c r="O39" s="102">
        <v>4.8300000000000003E-2</v>
      </c>
      <c r="P39" s="102">
        <v>4.8300000000000003E-2</v>
      </c>
      <c r="Q39" s="102">
        <v>4.8300000000000003E-2</v>
      </c>
      <c r="R39" s="102">
        <v>4.8300000000000003E-2</v>
      </c>
      <c r="S39" s="102">
        <v>4.8300000000000003E-2</v>
      </c>
      <c r="T39" s="102">
        <v>4.8300000000000003E-2</v>
      </c>
      <c r="U39" s="102">
        <v>4.8300000000000003E-2</v>
      </c>
      <c r="V39" s="102">
        <v>4.8300000000000003E-2</v>
      </c>
      <c r="W39" s="102">
        <v>4.8300000000000003E-2</v>
      </c>
      <c r="X39" s="102">
        <v>4.8300000000000003E-2</v>
      </c>
    </row>
    <row r="40" spans="1:24" x14ac:dyDescent="0.35">
      <c r="A40" s="79" t="str">
        <f>Rates!A40</f>
        <v>Behavioral Respite, Direct Service Professional, 1:1</v>
      </c>
      <c r="B40" t="s">
        <v>630</v>
      </c>
      <c r="C40" s="102">
        <v>4.8300000000000003E-2</v>
      </c>
      <c r="D40" s="102">
        <v>4.8300000000000003E-2</v>
      </c>
      <c r="E40" s="102">
        <v>4.8300000000000003E-2</v>
      </c>
      <c r="F40" s="102">
        <v>4.8300000000000003E-2</v>
      </c>
      <c r="G40" s="102">
        <v>4.8300000000000003E-2</v>
      </c>
      <c r="H40" s="102">
        <v>4.8300000000000003E-2</v>
      </c>
      <c r="I40" s="102">
        <v>4.8300000000000003E-2</v>
      </c>
      <c r="J40" s="102">
        <v>4.8300000000000003E-2</v>
      </c>
      <c r="K40" s="102">
        <v>4.8300000000000003E-2</v>
      </c>
      <c r="L40" s="102">
        <v>4.8300000000000003E-2</v>
      </c>
      <c r="M40" s="102">
        <v>4.8300000000000003E-2</v>
      </c>
      <c r="N40" s="102">
        <v>4.8300000000000003E-2</v>
      </c>
      <c r="O40" s="102">
        <v>4.8300000000000003E-2</v>
      </c>
      <c r="P40" s="102">
        <v>4.8300000000000003E-2</v>
      </c>
      <c r="Q40" s="102">
        <v>4.8300000000000003E-2</v>
      </c>
      <c r="R40" s="102">
        <v>4.8300000000000003E-2</v>
      </c>
      <c r="S40" s="102">
        <v>4.8300000000000003E-2</v>
      </c>
      <c r="T40" s="102">
        <v>4.8300000000000003E-2</v>
      </c>
      <c r="U40" s="102">
        <v>4.8300000000000003E-2</v>
      </c>
      <c r="V40" s="102">
        <v>4.8300000000000003E-2</v>
      </c>
      <c r="W40" s="102">
        <v>4.8300000000000003E-2</v>
      </c>
      <c r="X40" s="102">
        <v>4.8300000000000003E-2</v>
      </c>
    </row>
    <row r="41" spans="1:24" x14ac:dyDescent="0.35">
      <c r="A41" s="79" t="str">
        <f>Rates!A41</f>
        <v>Participant-Directed Respite, 1:1</v>
      </c>
      <c r="B41" t="s">
        <v>383</v>
      </c>
      <c r="C41" s="102">
        <v>4.8300000000000003E-2</v>
      </c>
      <c r="D41" s="102">
        <v>4.8300000000000003E-2</v>
      </c>
      <c r="E41" s="102">
        <v>4.8300000000000003E-2</v>
      </c>
      <c r="F41" s="102">
        <v>4.8300000000000003E-2</v>
      </c>
      <c r="G41" s="102">
        <v>4.8300000000000003E-2</v>
      </c>
      <c r="H41" s="102">
        <v>4.8300000000000003E-2</v>
      </c>
      <c r="I41" s="102">
        <v>4.8300000000000003E-2</v>
      </c>
      <c r="J41" s="102">
        <v>4.8300000000000003E-2</v>
      </c>
      <c r="K41" s="102">
        <v>4.8300000000000003E-2</v>
      </c>
      <c r="L41" s="102">
        <v>4.8300000000000003E-2</v>
      </c>
      <c r="M41" s="102">
        <v>4.8300000000000003E-2</v>
      </c>
      <c r="N41" s="102">
        <v>4.8300000000000003E-2</v>
      </c>
      <c r="O41" s="102">
        <v>4.8300000000000003E-2</v>
      </c>
      <c r="P41" s="102">
        <v>4.8300000000000003E-2</v>
      </c>
      <c r="Q41" s="102">
        <v>4.8300000000000003E-2</v>
      </c>
      <c r="R41" s="102">
        <v>4.8300000000000003E-2</v>
      </c>
      <c r="S41" s="102">
        <v>4.8300000000000003E-2</v>
      </c>
      <c r="T41" s="102">
        <v>4.8300000000000003E-2</v>
      </c>
      <c r="U41" s="102">
        <v>4.8300000000000003E-2</v>
      </c>
      <c r="V41" s="102">
        <v>4.8300000000000003E-2</v>
      </c>
      <c r="W41" s="102">
        <v>4.8300000000000003E-2</v>
      </c>
      <c r="X41" s="102">
        <v>4.8300000000000003E-2</v>
      </c>
    </row>
    <row r="42" spans="1:24" x14ac:dyDescent="0.35">
      <c r="A42" s="79" t="str">
        <f>Rates!A42</f>
        <v>Participant-Directed Respite, 1:2</v>
      </c>
      <c r="B42" t="s">
        <v>384</v>
      </c>
      <c r="C42" s="102">
        <v>4.8300000000000003E-2</v>
      </c>
      <c r="D42" s="102">
        <v>4.8300000000000003E-2</v>
      </c>
      <c r="E42" s="102">
        <v>4.8300000000000003E-2</v>
      </c>
      <c r="F42" s="102">
        <v>4.8300000000000003E-2</v>
      </c>
      <c r="G42" s="102">
        <v>4.8300000000000003E-2</v>
      </c>
      <c r="H42" s="102">
        <v>4.8300000000000003E-2</v>
      </c>
      <c r="I42" s="102">
        <v>4.8300000000000003E-2</v>
      </c>
      <c r="J42" s="102">
        <v>4.8300000000000003E-2</v>
      </c>
      <c r="K42" s="102">
        <v>4.8300000000000003E-2</v>
      </c>
      <c r="L42" s="102">
        <v>4.8300000000000003E-2</v>
      </c>
      <c r="M42" s="102">
        <v>4.8300000000000003E-2</v>
      </c>
      <c r="N42" s="102">
        <v>4.8300000000000003E-2</v>
      </c>
      <c r="O42" s="102">
        <v>4.8300000000000003E-2</v>
      </c>
      <c r="P42" s="102">
        <v>4.8300000000000003E-2</v>
      </c>
      <c r="Q42" s="102">
        <v>4.8300000000000003E-2</v>
      </c>
      <c r="R42" s="102">
        <v>4.8300000000000003E-2</v>
      </c>
      <c r="S42" s="102">
        <v>4.8300000000000003E-2</v>
      </c>
      <c r="T42" s="102">
        <v>4.8300000000000003E-2</v>
      </c>
      <c r="U42" s="102">
        <v>4.8300000000000003E-2</v>
      </c>
      <c r="V42" s="102">
        <v>4.8300000000000003E-2</v>
      </c>
      <c r="W42" s="102">
        <v>4.8300000000000003E-2</v>
      </c>
      <c r="X42" s="102">
        <v>4.8300000000000003E-2</v>
      </c>
    </row>
    <row r="43" spans="1:24" x14ac:dyDescent="0.35">
      <c r="A43" s="79" t="str">
        <f>Rates!A43</f>
        <v>Participant-Directed Respite, 1:3</v>
      </c>
      <c r="B43" t="s">
        <v>385</v>
      </c>
      <c r="C43" s="102">
        <v>4.8300000000000003E-2</v>
      </c>
      <c r="D43" s="102">
        <v>4.8300000000000003E-2</v>
      </c>
      <c r="E43" s="102">
        <v>4.8300000000000003E-2</v>
      </c>
      <c r="F43" s="102">
        <v>4.8300000000000003E-2</v>
      </c>
      <c r="G43" s="102">
        <v>4.8300000000000003E-2</v>
      </c>
      <c r="H43" s="102">
        <v>4.8300000000000003E-2</v>
      </c>
      <c r="I43" s="102">
        <v>4.8300000000000003E-2</v>
      </c>
      <c r="J43" s="102">
        <v>4.8300000000000003E-2</v>
      </c>
      <c r="K43" s="102">
        <v>4.8300000000000003E-2</v>
      </c>
      <c r="L43" s="102">
        <v>4.8300000000000003E-2</v>
      </c>
      <c r="M43" s="102">
        <v>4.8300000000000003E-2</v>
      </c>
      <c r="N43" s="102">
        <v>4.8300000000000003E-2</v>
      </c>
      <c r="O43" s="102">
        <v>4.8300000000000003E-2</v>
      </c>
      <c r="P43" s="102">
        <v>4.8300000000000003E-2</v>
      </c>
      <c r="Q43" s="102">
        <v>4.8300000000000003E-2</v>
      </c>
      <c r="R43" s="102">
        <v>4.8300000000000003E-2</v>
      </c>
      <c r="S43" s="102">
        <v>4.8300000000000003E-2</v>
      </c>
      <c r="T43" s="102">
        <v>4.8300000000000003E-2</v>
      </c>
      <c r="U43" s="102">
        <v>4.8300000000000003E-2</v>
      </c>
      <c r="V43" s="102">
        <v>4.8300000000000003E-2</v>
      </c>
      <c r="W43" s="102">
        <v>4.8300000000000003E-2</v>
      </c>
      <c r="X43" s="102">
        <v>4.8300000000000003E-2</v>
      </c>
    </row>
    <row r="44" spans="1:24" x14ac:dyDescent="0.35">
      <c r="A44" s="79" t="str">
        <f>Rates!A44</f>
        <v>Participant-Directed Respite, 1:4</v>
      </c>
      <c r="B44" t="s">
        <v>386</v>
      </c>
      <c r="C44" s="102">
        <v>4.8300000000000003E-2</v>
      </c>
      <c r="D44" s="102">
        <v>4.8300000000000003E-2</v>
      </c>
      <c r="E44" s="102">
        <v>4.8300000000000003E-2</v>
      </c>
      <c r="F44" s="102">
        <v>4.8300000000000003E-2</v>
      </c>
      <c r="G44" s="102">
        <v>4.8300000000000003E-2</v>
      </c>
      <c r="H44" s="102">
        <v>4.8300000000000003E-2</v>
      </c>
      <c r="I44" s="102">
        <v>4.8300000000000003E-2</v>
      </c>
      <c r="J44" s="102">
        <v>4.8300000000000003E-2</v>
      </c>
      <c r="K44" s="102">
        <v>4.8300000000000003E-2</v>
      </c>
      <c r="L44" s="102">
        <v>4.8300000000000003E-2</v>
      </c>
      <c r="M44" s="102">
        <v>4.8300000000000003E-2</v>
      </c>
      <c r="N44" s="102">
        <v>4.8300000000000003E-2</v>
      </c>
      <c r="O44" s="102">
        <v>4.8300000000000003E-2</v>
      </c>
      <c r="P44" s="102">
        <v>4.8300000000000003E-2</v>
      </c>
      <c r="Q44" s="102">
        <v>4.8300000000000003E-2</v>
      </c>
      <c r="R44" s="102">
        <v>4.8300000000000003E-2</v>
      </c>
      <c r="S44" s="102">
        <v>4.8300000000000003E-2</v>
      </c>
      <c r="T44" s="102">
        <v>4.8300000000000003E-2</v>
      </c>
      <c r="U44" s="102">
        <v>4.8300000000000003E-2</v>
      </c>
      <c r="V44" s="102">
        <v>4.8300000000000003E-2</v>
      </c>
      <c r="W44" s="102">
        <v>4.8300000000000003E-2</v>
      </c>
      <c r="X44" s="102">
        <v>4.8300000000000003E-2</v>
      </c>
    </row>
    <row r="45" spans="1:24" x14ac:dyDescent="0.35">
      <c r="A45" s="79" t="str">
        <f>Rates!A45</f>
        <v>Participant-Directed Respite, 1:5</v>
      </c>
      <c r="B45" t="s">
        <v>387</v>
      </c>
      <c r="C45" s="102">
        <v>4.8300000000000003E-2</v>
      </c>
      <c r="D45" s="102">
        <v>4.8300000000000003E-2</v>
      </c>
      <c r="E45" s="102">
        <v>4.8300000000000003E-2</v>
      </c>
      <c r="F45" s="102">
        <v>4.8300000000000003E-2</v>
      </c>
      <c r="G45" s="102">
        <v>4.8300000000000003E-2</v>
      </c>
      <c r="H45" s="102">
        <v>4.8300000000000003E-2</v>
      </c>
      <c r="I45" s="102">
        <v>4.8300000000000003E-2</v>
      </c>
      <c r="J45" s="102">
        <v>4.8300000000000003E-2</v>
      </c>
      <c r="K45" s="102">
        <v>4.8300000000000003E-2</v>
      </c>
      <c r="L45" s="102">
        <v>4.8300000000000003E-2</v>
      </c>
      <c r="M45" s="102">
        <v>4.8300000000000003E-2</v>
      </c>
      <c r="N45" s="102">
        <v>4.8300000000000003E-2</v>
      </c>
      <c r="O45" s="102">
        <v>4.8300000000000003E-2</v>
      </c>
      <c r="P45" s="102">
        <v>4.8300000000000003E-2</v>
      </c>
      <c r="Q45" s="102">
        <v>4.8300000000000003E-2</v>
      </c>
      <c r="R45" s="102">
        <v>4.8300000000000003E-2</v>
      </c>
      <c r="S45" s="102">
        <v>4.8300000000000003E-2</v>
      </c>
      <c r="T45" s="102">
        <v>4.8300000000000003E-2</v>
      </c>
      <c r="U45" s="102">
        <v>4.8300000000000003E-2</v>
      </c>
      <c r="V45" s="102">
        <v>4.8300000000000003E-2</v>
      </c>
      <c r="W45" s="102">
        <v>4.8300000000000003E-2</v>
      </c>
      <c r="X45" s="102">
        <v>4.8300000000000003E-2</v>
      </c>
    </row>
    <row r="46" spans="1:24" x14ac:dyDescent="0.35">
      <c r="A46" s="79" t="str">
        <f>Rates!A46</f>
        <v>Participant-Directed Respite, OT Rate, 1:1</v>
      </c>
      <c r="B46" t="s">
        <v>388</v>
      </c>
      <c r="C46" s="102">
        <v>4.8300000000000003E-2</v>
      </c>
      <c r="D46" s="102">
        <v>4.8300000000000003E-2</v>
      </c>
      <c r="E46" s="102">
        <v>4.8300000000000003E-2</v>
      </c>
      <c r="F46" s="102">
        <v>4.8300000000000003E-2</v>
      </c>
      <c r="G46" s="102">
        <v>4.8300000000000003E-2</v>
      </c>
      <c r="H46" s="102">
        <v>4.8300000000000003E-2</v>
      </c>
      <c r="I46" s="102">
        <v>4.8300000000000003E-2</v>
      </c>
      <c r="J46" s="102">
        <v>4.8300000000000003E-2</v>
      </c>
      <c r="K46" s="102">
        <v>4.8300000000000003E-2</v>
      </c>
      <c r="L46" s="102">
        <v>4.8300000000000003E-2</v>
      </c>
      <c r="M46" s="102">
        <v>4.8300000000000003E-2</v>
      </c>
      <c r="N46" s="102">
        <v>4.8300000000000003E-2</v>
      </c>
      <c r="O46" s="102">
        <v>4.8300000000000003E-2</v>
      </c>
      <c r="P46" s="102">
        <v>4.8300000000000003E-2</v>
      </c>
      <c r="Q46" s="102">
        <v>4.8300000000000003E-2</v>
      </c>
      <c r="R46" s="102">
        <v>4.8300000000000003E-2</v>
      </c>
      <c r="S46" s="102">
        <v>4.8300000000000003E-2</v>
      </c>
      <c r="T46" s="102">
        <v>4.8300000000000003E-2</v>
      </c>
      <c r="U46" s="102">
        <v>4.8300000000000003E-2</v>
      </c>
      <c r="V46" s="102">
        <v>4.8300000000000003E-2</v>
      </c>
      <c r="W46" s="102">
        <v>4.8300000000000003E-2</v>
      </c>
      <c r="X46" s="102">
        <v>4.8300000000000003E-2</v>
      </c>
    </row>
    <row r="47" spans="1:24" x14ac:dyDescent="0.35">
      <c r="A47" s="79" t="str">
        <f>Rates!A47</f>
        <v>Participant-Directed Respite, OT Rate, 1:2</v>
      </c>
      <c r="B47" t="s">
        <v>389</v>
      </c>
      <c r="C47" s="102">
        <v>4.8300000000000003E-2</v>
      </c>
      <c r="D47" s="102">
        <v>4.8300000000000003E-2</v>
      </c>
      <c r="E47" s="102">
        <v>4.8300000000000003E-2</v>
      </c>
      <c r="F47" s="102">
        <v>4.8300000000000003E-2</v>
      </c>
      <c r="G47" s="102">
        <v>4.8300000000000003E-2</v>
      </c>
      <c r="H47" s="102">
        <v>4.8300000000000003E-2</v>
      </c>
      <c r="I47" s="102">
        <v>4.8300000000000003E-2</v>
      </c>
      <c r="J47" s="102">
        <v>4.8300000000000003E-2</v>
      </c>
      <c r="K47" s="102">
        <v>4.8300000000000003E-2</v>
      </c>
      <c r="L47" s="102">
        <v>4.8300000000000003E-2</v>
      </c>
      <c r="M47" s="102">
        <v>4.8300000000000003E-2</v>
      </c>
      <c r="N47" s="102">
        <v>4.8300000000000003E-2</v>
      </c>
      <c r="O47" s="102">
        <v>4.8300000000000003E-2</v>
      </c>
      <c r="P47" s="102">
        <v>4.8300000000000003E-2</v>
      </c>
      <c r="Q47" s="102">
        <v>4.8300000000000003E-2</v>
      </c>
      <c r="R47" s="102">
        <v>4.8300000000000003E-2</v>
      </c>
      <c r="S47" s="102">
        <v>4.8300000000000003E-2</v>
      </c>
      <c r="T47" s="102">
        <v>4.8300000000000003E-2</v>
      </c>
      <c r="U47" s="102">
        <v>4.8300000000000003E-2</v>
      </c>
      <c r="V47" s="102">
        <v>4.8300000000000003E-2</v>
      </c>
      <c r="W47" s="102">
        <v>4.8300000000000003E-2</v>
      </c>
      <c r="X47" s="102">
        <v>4.8300000000000003E-2</v>
      </c>
    </row>
    <row r="48" spans="1:24" x14ac:dyDescent="0.35">
      <c r="A48" s="79" t="str">
        <f>Rates!A48</f>
        <v>Participant-Directed Respite, OT Rate, 1:2</v>
      </c>
      <c r="B48" t="s">
        <v>390</v>
      </c>
      <c r="C48" s="102">
        <v>4.8300000000000003E-2</v>
      </c>
      <c r="D48" s="102">
        <v>4.8300000000000003E-2</v>
      </c>
      <c r="E48" s="102">
        <v>4.8300000000000003E-2</v>
      </c>
      <c r="F48" s="102">
        <v>4.8300000000000003E-2</v>
      </c>
      <c r="G48" s="102">
        <v>4.8300000000000003E-2</v>
      </c>
      <c r="H48" s="102">
        <v>4.8300000000000003E-2</v>
      </c>
      <c r="I48" s="102">
        <v>4.8300000000000003E-2</v>
      </c>
      <c r="J48" s="102">
        <v>4.8300000000000003E-2</v>
      </c>
      <c r="K48" s="102">
        <v>4.8300000000000003E-2</v>
      </c>
      <c r="L48" s="102">
        <v>4.8300000000000003E-2</v>
      </c>
      <c r="M48" s="102">
        <v>4.8300000000000003E-2</v>
      </c>
      <c r="N48" s="102">
        <v>4.8300000000000003E-2</v>
      </c>
      <c r="O48" s="102">
        <v>4.8300000000000003E-2</v>
      </c>
      <c r="P48" s="102">
        <v>4.8300000000000003E-2</v>
      </c>
      <c r="Q48" s="102">
        <v>4.8300000000000003E-2</v>
      </c>
      <c r="R48" s="102">
        <v>4.8300000000000003E-2</v>
      </c>
      <c r="S48" s="102">
        <v>4.8300000000000003E-2</v>
      </c>
      <c r="T48" s="102">
        <v>4.8300000000000003E-2</v>
      </c>
      <c r="U48" s="102">
        <v>4.8300000000000003E-2</v>
      </c>
      <c r="V48" s="102">
        <v>4.8300000000000003E-2</v>
      </c>
      <c r="W48" s="102">
        <v>4.8300000000000003E-2</v>
      </c>
      <c r="X48" s="102">
        <v>4.8300000000000003E-2</v>
      </c>
    </row>
    <row r="49" spans="1:24" x14ac:dyDescent="0.35">
      <c r="A49" s="79" t="str">
        <f>Rates!A49</f>
        <v>Participant-Directed Respite, OT Rate, 1:4</v>
      </c>
      <c r="B49" t="s">
        <v>391</v>
      </c>
      <c r="C49" s="102">
        <v>4.8300000000000003E-2</v>
      </c>
      <c r="D49" s="102">
        <v>4.8300000000000003E-2</v>
      </c>
      <c r="E49" s="102">
        <v>4.8300000000000003E-2</v>
      </c>
      <c r="F49" s="102">
        <v>4.8300000000000003E-2</v>
      </c>
      <c r="G49" s="102">
        <v>4.8300000000000003E-2</v>
      </c>
      <c r="H49" s="102">
        <v>4.8300000000000003E-2</v>
      </c>
      <c r="I49" s="102">
        <v>4.8300000000000003E-2</v>
      </c>
      <c r="J49" s="102">
        <v>4.8300000000000003E-2</v>
      </c>
      <c r="K49" s="102">
        <v>4.8300000000000003E-2</v>
      </c>
      <c r="L49" s="102">
        <v>4.8300000000000003E-2</v>
      </c>
      <c r="M49" s="102">
        <v>4.8300000000000003E-2</v>
      </c>
      <c r="N49" s="102">
        <v>4.8300000000000003E-2</v>
      </c>
      <c r="O49" s="102">
        <v>4.8300000000000003E-2</v>
      </c>
      <c r="P49" s="102">
        <v>4.8300000000000003E-2</v>
      </c>
      <c r="Q49" s="102">
        <v>4.8300000000000003E-2</v>
      </c>
      <c r="R49" s="102">
        <v>4.8300000000000003E-2</v>
      </c>
      <c r="S49" s="102">
        <v>4.8300000000000003E-2</v>
      </c>
      <c r="T49" s="102">
        <v>4.8300000000000003E-2</v>
      </c>
      <c r="U49" s="102">
        <v>4.8300000000000003E-2</v>
      </c>
      <c r="V49" s="102">
        <v>4.8300000000000003E-2</v>
      </c>
      <c r="W49" s="102">
        <v>4.8300000000000003E-2</v>
      </c>
      <c r="X49" s="102">
        <v>4.8300000000000003E-2</v>
      </c>
    </row>
    <row r="50" spans="1:24" x14ac:dyDescent="0.35">
      <c r="A50" s="79" t="str">
        <f>Rates!A50</f>
        <v>Participant-Directed Respite, OT Rate, 1:5</v>
      </c>
      <c r="B50" t="s">
        <v>392</v>
      </c>
      <c r="C50" s="102">
        <v>4.8300000000000003E-2</v>
      </c>
      <c r="D50" s="102">
        <v>4.8300000000000003E-2</v>
      </c>
      <c r="E50" s="102">
        <v>4.8300000000000003E-2</v>
      </c>
      <c r="F50" s="102">
        <v>4.8300000000000003E-2</v>
      </c>
      <c r="G50" s="102">
        <v>4.8300000000000003E-2</v>
      </c>
      <c r="H50" s="102">
        <v>4.8300000000000003E-2</v>
      </c>
      <c r="I50" s="102">
        <v>4.8300000000000003E-2</v>
      </c>
      <c r="J50" s="102">
        <v>4.8300000000000003E-2</v>
      </c>
      <c r="K50" s="102">
        <v>4.8300000000000003E-2</v>
      </c>
      <c r="L50" s="102">
        <v>4.8300000000000003E-2</v>
      </c>
      <c r="M50" s="102">
        <v>4.8300000000000003E-2</v>
      </c>
      <c r="N50" s="102">
        <v>4.8300000000000003E-2</v>
      </c>
      <c r="O50" s="102">
        <v>4.8300000000000003E-2</v>
      </c>
      <c r="P50" s="102">
        <v>4.8300000000000003E-2</v>
      </c>
      <c r="Q50" s="102">
        <v>4.8300000000000003E-2</v>
      </c>
      <c r="R50" s="102">
        <v>4.8300000000000003E-2</v>
      </c>
      <c r="S50" s="102">
        <v>4.8300000000000003E-2</v>
      </c>
      <c r="T50" s="102">
        <v>4.8300000000000003E-2</v>
      </c>
      <c r="U50" s="102">
        <v>4.8300000000000003E-2</v>
      </c>
      <c r="V50" s="102">
        <v>4.8300000000000003E-2</v>
      </c>
      <c r="W50" s="102">
        <v>4.8300000000000003E-2</v>
      </c>
      <c r="X50" s="102">
        <v>4.8300000000000003E-2</v>
      </c>
    </row>
    <row r="51" spans="1:24" x14ac:dyDescent="0.35">
      <c r="A51" s="79" t="str">
        <f>Rates!A51</f>
        <v>Tutor Services, 1:1</v>
      </c>
      <c r="B51" t="s">
        <v>393</v>
      </c>
      <c r="C51" s="102">
        <v>8.0000000000000002E-3</v>
      </c>
      <c r="D51" s="102">
        <v>8.0000000000000002E-3</v>
      </c>
      <c r="E51" s="102">
        <v>8.0000000000000002E-3</v>
      </c>
      <c r="F51" s="102">
        <v>8.0000000000000002E-3</v>
      </c>
      <c r="G51" s="102">
        <v>8.0000000000000002E-3</v>
      </c>
      <c r="H51" s="102">
        <v>8.0000000000000002E-3</v>
      </c>
      <c r="I51" s="102">
        <v>8.0000000000000002E-3</v>
      </c>
      <c r="J51" s="102">
        <v>8.0000000000000002E-3</v>
      </c>
      <c r="K51" s="102">
        <v>8.0000000000000002E-3</v>
      </c>
      <c r="L51" s="102">
        <v>8.0000000000000002E-3</v>
      </c>
      <c r="M51" s="102">
        <v>8.0000000000000002E-3</v>
      </c>
      <c r="N51" s="102">
        <v>8.0000000000000002E-3</v>
      </c>
      <c r="O51" s="102">
        <v>8.0000000000000002E-3</v>
      </c>
      <c r="P51" s="102">
        <v>8.0000000000000002E-3</v>
      </c>
      <c r="Q51" s="102">
        <v>8.0000000000000002E-3</v>
      </c>
      <c r="R51" s="102">
        <v>8.0000000000000002E-3</v>
      </c>
      <c r="S51" s="102">
        <v>8.0000000000000002E-3</v>
      </c>
      <c r="T51" s="102">
        <v>8.0000000000000002E-3</v>
      </c>
      <c r="U51" s="102">
        <v>8.0000000000000002E-3</v>
      </c>
      <c r="V51" s="102">
        <v>8.0000000000000002E-3</v>
      </c>
      <c r="W51" s="102">
        <v>8.0000000000000002E-3</v>
      </c>
      <c r="X51" s="102">
        <v>8.0000000000000002E-3</v>
      </c>
    </row>
    <row r="52" spans="1:24" x14ac:dyDescent="0.35">
      <c r="A52" s="79" t="str">
        <f>Rates!A52</f>
        <v>Tutor Services, 1:2</v>
      </c>
      <c r="B52" t="s">
        <v>394</v>
      </c>
      <c r="C52" s="102">
        <v>8.0000000000000002E-3</v>
      </c>
      <c r="D52" s="102">
        <v>8.0000000000000002E-3</v>
      </c>
      <c r="E52" s="102">
        <v>8.0000000000000002E-3</v>
      </c>
      <c r="F52" s="102">
        <v>8.0000000000000002E-3</v>
      </c>
      <c r="G52" s="102">
        <v>8.0000000000000002E-3</v>
      </c>
      <c r="H52" s="102">
        <v>8.0000000000000002E-3</v>
      </c>
      <c r="I52" s="102">
        <v>8.0000000000000002E-3</v>
      </c>
      <c r="J52" s="102">
        <v>8.0000000000000002E-3</v>
      </c>
      <c r="K52" s="102">
        <v>8.0000000000000002E-3</v>
      </c>
      <c r="L52" s="102">
        <v>8.0000000000000002E-3</v>
      </c>
      <c r="M52" s="102">
        <v>8.0000000000000002E-3</v>
      </c>
      <c r="N52" s="102">
        <v>8.0000000000000002E-3</v>
      </c>
      <c r="O52" s="102">
        <v>8.0000000000000002E-3</v>
      </c>
      <c r="P52" s="102">
        <v>8.0000000000000002E-3</v>
      </c>
      <c r="Q52" s="102">
        <v>8.0000000000000002E-3</v>
      </c>
      <c r="R52" s="102">
        <v>8.0000000000000002E-3</v>
      </c>
      <c r="S52" s="102">
        <v>8.0000000000000002E-3</v>
      </c>
      <c r="T52" s="102">
        <v>8.0000000000000002E-3</v>
      </c>
      <c r="U52" s="102">
        <v>8.0000000000000002E-3</v>
      </c>
      <c r="V52" s="102">
        <v>8.0000000000000002E-3</v>
      </c>
      <c r="W52" s="102">
        <v>8.0000000000000002E-3</v>
      </c>
      <c r="X52" s="102">
        <v>8.0000000000000002E-3</v>
      </c>
    </row>
    <row r="53" spans="1:24" x14ac:dyDescent="0.35">
      <c r="A53" s="79" t="str">
        <f>Rates!A53</f>
        <v>Tutor Services, 1:3</v>
      </c>
      <c r="B53" t="s">
        <v>395</v>
      </c>
      <c r="C53" s="102">
        <v>8.0000000000000002E-3</v>
      </c>
      <c r="D53" s="102">
        <v>8.0000000000000002E-3</v>
      </c>
      <c r="E53" s="102">
        <v>8.0000000000000002E-3</v>
      </c>
      <c r="F53" s="102">
        <v>8.0000000000000002E-3</v>
      </c>
      <c r="G53" s="102">
        <v>8.0000000000000002E-3</v>
      </c>
      <c r="H53" s="102">
        <v>8.0000000000000002E-3</v>
      </c>
      <c r="I53" s="102">
        <v>8.0000000000000002E-3</v>
      </c>
      <c r="J53" s="102">
        <v>8.0000000000000002E-3</v>
      </c>
      <c r="K53" s="102">
        <v>8.0000000000000002E-3</v>
      </c>
      <c r="L53" s="102">
        <v>8.0000000000000002E-3</v>
      </c>
      <c r="M53" s="102">
        <v>8.0000000000000002E-3</v>
      </c>
      <c r="N53" s="102">
        <v>8.0000000000000002E-3</v>
      </c>
      <c r="O53" s="102">
        <v>8.0000000000000002E-3</v>
      </c>
      <c r="P53" s="102">
        <v>8.0000000000000002E-3</v>
      </c>
      <c r="Q53" s="102">
        <v>8.0000000000000002E-3</v>
      </c>
      <c r="R53" s="102">
        <v>8.0000000000000002E-3</v>
      </c>
      <c r="S53" s="102">
        <v>8.0000000000000002E-3</v>
      </c>
      <c r="T53" s="102">
        <v>8.0000000000000002E-3</v>
      </c>
      <c r="U53" s="102">
        <v>8.0000000000000002E-3</v>
      </c>
      <c r="V53" s="102">
        <v>8.0000000000000002E-3</v>
      </c>
      <c r="W53" s="102">
        <v>8.0000000000000002E-3</v>
      </c>
      <c r="X53" s="102">
        <v>8.0000000000000002E-3</v>
      </c>
    </row>
    <row r="54" spans="1:24" x14ac:dyDescent="0.35">
      <c r="A54" s="79" t="str">
        <f>Rates!A54</f>
        <v>Housekeeping, 1:1</v>
      </c>
      <c r="B54" t="s">
        <v>396</v>
      </c>
      <c r="C54" s="102">
        <v>4.8300000000000003E-2</v>
      </c>
      <c r="D54" s="102">
        <v>4.8300000000000003E-2</v>
      </c>
      <c r="E54" s="102">
        <v>4.8300000000000003E-2</v>
      </c>
      <c r="F54" s="102">
        <v>4.8300000000000003E-2</v>
      </c>
      <c r="G54" s="102">
        <v>4.8300000000000003E-2</v>
      </c>
      <c r="H54" s="102">
        <v>4.8300000000000003E-2</v>
      </c>
      <c r="I54" s="102">
        <v>4.8300000000000003E-2</v>
      </c>
      <c r="J54" s="102">
        <v>4.8300000000000003E-2</v>
      </c>
      <c r="K54" s="102">
        <v>4.8300000000000003E-2</v>
      </c>
      <c r="L54" s="102">
        <v>4.8300000000000003E-2</v>
      </c>
      <c r="M54" s="102">
        <v>4.8300000000000003E-2</v>
      </c>
      <c r="N54" s="102">
        <v>4.8300000000000003E-2</v>
      </c>
      <c r="O54" s="102">
        <v>4.8300000000000003E-2</v>
      </c>
      <c r="P54" s="102">
        <v>4.8300000000000003E-2</v>
      </c>
      <c r="Q54" s="102">
        <v>4.8300000000000003E-2</v>
      </c>
      <c r="R54" s="102">
        <v>4.8300000000000003E-2</v>
      </c>
      <c r="S54" s="102">
        <v>4.8300000000000003E-2</v>
      </c>
      <c r="T54" s="102">
        <v>4.8300000000000003E-2</v>
      </c>
      <c r="U54" s="102">
        <v>4.8300000000000003E-2</v>
      </c>
      <c r="V54" s="102">
        <v>4.8300000000000003E-2</v>
      </c>
      <c r="W54" s="102">
        <v>4.8300000000000003E-2</v>
      </c>
      <c r="X54" s="102">
        <v>4.8300000000000003E-2</v>
      </c>
    </row>
    <row r="55" spans="1:24" x14ac:dyDescent="0.35">
      <c r="A55" s="79" t="str">
        <f>Rates!A55</f>
        <v>Housekeeping, 1:2</v>
      </c>
      <c r="B55" t="s">
        <v>397</v>
      </c>
      <c r="C55" s="102">
        <v>4.8300000000000003E-2</v>
      </c>
      <c r="D55" s="102">
        <v>4.8300000000000003E-2</v>
      </c>
      <c r="E55" s="102">
        <v>4.8300000000000003E-2</v>
      </c>
      <c r="F55" s="102">
        <v>4.8300000000000003E-2</v>
      </c>
      <c r="G55" s="102">
        <v>4.8300000000000003E-2</v>
      </c>
      <c r="H55" s="102">
        <v>4.8300000000000003E-2</v>
      </c>
      <c r="I55" s="102">
        <v>4.8300000000000003E-2</v>
      </c>
      <c r="J55" s="102">
        <v>4.8300000000000003E-2</v>
      </c>
      <c r="K55" s="102">
        <v>4.8300000000000003E-2</v>
      </c>
      <c r="L55" s="102">
        <v>4.8300000000000003E-2</v>
      </c>
      <c r="M55" s="102">
        <v>4.8300000000000003E-2</v>
      </c>
      <c r="N55" s="102">
        <v>4.8300000000000003E-2</v>
      </c>
      <c r="O55" s="102">
        <v>4.8300000000000003E-2</v>
      </c>
      <c r="P55" s="102">
        <v>4.8300000000000003E-2</v>
      </c>
      <c r="Q55" s="102">
        <v>4.8300000000000003E-2</v>
      </c>
      <c r="R55" s="102">
        <v>4.8300000000000003E-2</v>
      </c>
      <c r="S55" s="102">
        <v>4.8300000000000003E-2</v>
      </c>
      <c r="T55" s="102">
        <v>4.8300000000000003E-2</v>
      </c>
      <c r="U55" s="102">
        <v>4.8300000000000003E-2</v>
      </c>
      <c r="V55" s="102">
        <v>4.8300000000000003E-2</v>
      </c>
      <c r="W55" s="102">
        <v>4.8300000000000003E-2</v>
      </c>
      <c r="X55" s="102">
        <v>4.8300000000000003E-2</v>
      </c>
    </row>
    <row r="56" spans="1:24" x14ac:dyDescent="0.35">
      <c r="A56" s="79" t="str">
        <f>Rates!A56</f>
        <v>Housekeeping, 1:3</v>
      </c>
      <c r="B56" t="s">
        <v>398</v>
      </c>
      <c r="C56" s="102">
        <v>4.8300000000000003E-2</v>
      </c>
      <c r="D56" s="102">
        <v>4.8300000000000003E-2</v>
      </c>
      <c r="E56" s="102">
        <v>4.8300000000000003E-2</v>
      </c>
      <c r="F56" s="102">
        <v>4.8300000000000003E-2</v>
      </c>
      <c r="G56" s="102">
        <v>4.8300000000000003E-2</v>
      </c>
      <c r="H56" s="102">
        <v>4.8300000000000003E-2</v>
      </c>
      <c r="I56" s="102">
        <v>4.8300000000000003E-2</v>
      </c>
      <c r="J56" s="102">
        <v>4.8300000000000003E-2</v>
      </c>
      <c r="K56" s="102">
        <v>4.8300000000000003E-2</v>
      </c>
      <c r="L56" s="102">
        <v>4.8300000000000003E-2</v>
      </c>
      <c r="M56" s="102">
        <v>4.8300000000000003E-2</v>
      </c>
      <c r="N56" s="102">
        <v>4.8300000000000003E-2</v>
      </c>
      <c r="O56" s="102">
        <v>4.8300000000000003E-2</v>
      </c>
      <c r="P56" s="102">
        <v>4.8300000000000003E-2</v>
      </c>
      <c r="Q56" s="102">
        <v>4.8300000000000003E-2</v>
      </c>
      <c r="R56" s="102">
        <v>4.8300000000000003E-2</v>
      </c>
      <c r="S56" s="102">
        <v>4.8300000000000003E-2</v>
      </c>
      <c r="T56" s="102">
        <v>4.8300000000000003E-2</v>
      </c>
      <c r="U56" s="102">
        <v>4.8300000000000003E-2</v>
      </c>
      <c r="V56" s="102">
        <v>4.8300000000000003E-2</v>
      </c>
      <c r="W56" s="102">
        <v>4.8300000000000003E-2</v>
      </c>
      <c r="X56" s="102">
        <v>4.8300000000000003E-2</v>
      </c>
    </row>
    <row r="57" spans="1:24" x14ac:dyDescent="0.35">
      <c r="A57" s="79" t="str">
        <f>Rates!A57</f>
        <v>Supplemental Prog. Supp. - Other Svcs</v>
      </c>
      <c r="B57" t="s">
        <v>399</v>
      </c>
      <c r="C57" s="102">
        <v>4.8300000000000003E-2</v>
      </c>
      <c r="D57" s="102">
        <v>4.8300000000000003E-2</v>
      </c>
      <c r="E57" s="102">
        <v>4.8300000000000003E-2</v>
      </c>
      <c r="F57" s="102">
        <v>4.8300000000000003E-2</v>
      </c>
      <c r="G57" s="102">
        <v>4.8300000000000003E-2</v>
      </c>
      <c r="H57" s="102">
        <v>4.8300000000000003E-2</v>
      </c>
      <c r="I57" s="102">
        <v>4.8300000000000003E-2</v>
      </c>
      <c r="J57" s="102">
        <v>4.8300000000000003E-2</v>
      </c>
      <c r="K57" s="102">
        <v>4.8300000000000003E-2</v>
      </c>
      <c r="L57" s="102">
        <v>4.8300000000000003E-2</v>
      </c>
      <c r="M57" s="102">
        <v>4.8300000000000003E-2</v>
      </c>
      <c r="N57" s="102">
        <v>4.8300000000000003E-2</v>
      </c>
      <c r="O57" s="102">
        <v>4.8300000000000003E-2</v>
      </c>
      <c r="P57" s="102">
        <v>4.8300000000000003E-2</v>
      </c>
      <c r="Q57" s="102">
        <v>4.8300000000000003E-2</v>
      </c>
      <c r="R57" s="102">
        <v>4.8300000000000003E-2</v>
      </c>
      <c r="S57" s="102">
        <v>4.8300000000000003E-2</v>
      </c>
      <c r="T57" s="102">
        <v>4.8300000000000003E-2</v>
      </c>
      <c r="U57" s="102">
        <v>4.8300000000000003E-2</v>
      </c>
      <c r="V57" s="102">
        <v>4.8300000000000003E-2</v>
      </c>
      <c r="W57" s="102">
        <v>4.8300000000000003E-2</v>
      </c>
      <c r="X57" s="102">
        <v>4.8300000000000003E-2</v>
      </c>
    </row>
    <row r="58" spans="1:24" x14ac:dyDescent="0.35">
      <c r="A58" s="79" t="str">
        <f>Rates!A58</f>
        <v>Supplemental Residential Prog. Supp.</v>
      </c>
      <c r="B58" t="s">
        <v>400</v>
      </c>
      <c r="C58" s="102">
        <v>3.6499999999999998E-2</v>
      </c>
      <c r="D58" s="102">
        <v>3.6499999999999998E-2</v>
      </c>
      <c r="E58" s="102">
        <v>3.6499999999999998E-2</v>
      </c>
      <c r="F58" s="102">
        <v>3.6499999999999998E-2</v>
      </c>
      <c r="G58" s="102">
        <v>3.6499999999999998E-2</v>
      </c>
      <c r="H58" s="102">
        <v>3.6499999999999998E-2</v>
      </c>
      <c r="I58" s="102">
        <v>3.6499999999999998E-2</v>
      </c>
      <c r="J58" s="102">
        <v>3.6499999999999998E-2</v>
      </c>
      <c r="K58" s="102">
        <v>3.6499999999999998E-2</v>
      </c>
      <c r="L58" s="102">
        <v>3.6499999999999998E-2</v>
      </c>
      <c r="M58" s="102">
        <v>3.6499999999999998E-2</v>
      </c>
      <c r="N58" s="102">
        <v>3.6499999999999998E-2</v>
      </c>
      <c r="O58" s="102">
        <v>3.6499999999999998E-2</v>
      </c>
      <c r="P58" s="102">
        <v>3.6499999999999998E-2</v>
      </c>
      <c r="Q58" s="102">
        <v>3.6499999999999998E-2</v>
      </c>
      <c r="R58" s="102">
        <v>3.6499999999999998E-2</v>
      </c>
      <c r="S58" s="102">
        <v>3.6499999999999998E-2</v>
      </c>
      <c r="T58" s="102">
        <v>3.6499999999999998E-2</v>
      </c>
      <c r="U58" s="102">
        <v>3.6499999999999998E-2</v>
      </c>
      <c r="V58" s="102">
        <v>3.6499999999999998E-2</v>
      </c>
      <c r="W58" s="102">
        <v>3.6499999999999998E-2</v>
      </c>
      <c r="X58" s="102">
        <v>3.6499999999999998E-2</v>
      </c>
    </row>
    <row r="59" spans="1:24" x14ac:dyDescent="0.35">
      <c r="A59" s="79" t="str">
        <f>Rates!A59</f>
        <v>Day Services, 1:10</v>
      </c>
      <c r="B59" t="s">
        <v>401</v>
      </c>
      <c r="C59" s="102">
        <v>5.74E-2</v>
      </c>
      <c r="D59" s="102">
        <v>5.74E-2</v>
      </c>
      <c r="E59" s="102">
        <v>5.74E-2</v>
      </c>
      <c r="F59" s="102">
        <v>5.74E-2</v>
      </c>
      <c r="G59" s="102">
        <v>5.74E-2</v>
      </c>
      <c r="H59" s="102">
        <v>5.74E-2</v>
      </c>
      <c r="I59" s="102">
        <v>5.74E-2</v>
      </c>
      <c r="J59" s="102">
        <v>5.74E-2</v>
      </c>
      <c r="K59" s="102">
        <v>5.74E-2</v>
      </c>
      <c r="L59" s="102">
        <v>5.74E-2</v>
      </c>
      <c r="M59" s="102">
        <v>5.74E-2</v>
      </c>
      <c r="N59" s="102">
        <v>5.74E-2</v>
      </c>
      <c r="O59" s="102">
        <v>5.74E-2</v>
      </c>
      <c r="P59" s="102">
        <v>5.74E-2</v>
      </c>
      <c r="Q59" s="102">
        <v>5.74E-2</v>
      </c>
      <c r="R59" s="102">
        <v>5.74E-2</v>
      </c>
      <c r="S59" s="102">
        <v>5.74E-2</v>
      </c>
      <c r="T59" s="102">
        <v>5.74E-2</v>
      </c>
      <c r="U59" s="102">
        <v>5.74E-2</v>
      </c>
      <c r="V59" s="102">
        <v>5.74E-2</v>
      </c>
      <c r="W59" s="102">
        <v>5.74E-2</v>
      </c>
      <c r="X59" s="102">
        <v>5.74E-2</v>
      </c>
    </row>
    <row r="60" spans="1:24" x14ac:dyDescent="0.35">
      <c r="A60" s="79" t="str">
        <f>Rates!A60</f>
        <v>Day Services, 1:9</v>
      </c>
      <c r="B60" t="s">
        <v>402</v>
      </c>
      <c r="C60" s="102">
        <v>5.74E-2</v>
      </c>
      <c r="D60" s="102">
        <v>5.74E-2</v>
      </c>
      <c r="E60" s="102">
        <v>5.74E-2</v>
      </c>
      <c r="F60" s="102">
        <v>5.74E-2</v>
      </c>
      <c r="G60" s="102">
        <v>5.74E-2</v>
      </c>
      <c r="H60" s="102">
        <v>5.74E-2</v>
      </c>
      <c r="I60" s="102">
        <v>5.74E-2</v>
      </c>
      <c r="J60" s="102">
        <v>5.74E-2</v>
      </c>
      <c r="K60" s="102">
        <v>5.74E-2</v>
      </c>
      <c r="L60" s="102">
        <v>5.74E-2</v>
      </c>
      <c r="M60" s="102">
        <v>5.74E-2</v>
      </c>
      <c r="N60" s="102">
        <v>5.74E-2</v>
      </c>
      <c r="O60" s="102">
        <v>5.74E-2</v>
      </c>
      <c r="P60" s="102">
        <v>5.74E-2</v>
      </c>
      <c r="Q60" s="102">
        <v>5.74E-2</v>
      </c>
      <c r="R60" s="102">
        <v>5.74E-2</v>
      </c>
      <c r="S60" s="102">
        <v>5.74E-2</v>
      </c>
      <c r="T60" s="102">
        <v>5.74E-2</v>
      </c>
      <c r="U60" s="102">
        <v>5.74E-2</v>
      </c>
      <c r="V60" s="102">
        <v>5.74E-2</v>
      </c>
      <c r="W60" s="102">
        <v>5.74E-2</v>
      </c>
      <c r="X60" s="102">
        <v>5.74E-2</v>
      </c>
    </row>
    <row r="61" spans="1:24" x14ac:dyDescent="0.35">
      <c r="A61" s="79" t="str">
        <f>Rates!A61</f>
        <v>Day Services, 1:8</v>
      </c>
      <c r="B61" t="s">
        <v>403</v>
      </c>
      <c r="C61" s="102">
        <v>5.74E-2</v>
      </c>
      <c r="D61" s="102">
        <v>5.74E-2</v>
      </c>
      <c r="E61" s="102">
        <v>5.74E-2</v>
      </c>
      <c r="F61" s="102">
        <v>5.74E-2</v>
      </c>
      <c r="G61" s="102">
        <v>5.74E-2</v>
      </c>
      <c r="H61" s="102">
        <v>5.74E-2</v>
      </c>
      <c r="I61" s="102">
        <v>5.74E-2</v>
      </c>
      <c r="J61" s="102">
        <v>5.74E-2</v>
      </c>
      <c r="K61" s="102">
        <v>5.74E-2</v>
      </c>
      <c r="L61" s="102">
        <v>5.74E-2</v>
      </c>
      <c r="M61" s="102">
        <v>5.74E-2</v>
      </c>
      <c r="N61" s="102">
        <v>5.74E-2</v>
      </c>
      <c r="O61" s="102">
        <v>5.74E-2</v>
      </c>
      <c r="P61" s="102">
        <v>5.74E-2</v>
      </c>
      <c r="Q61" s="102">
        <v>5.74E-2</v>
      </c>
      <c r="R61" s="102">
        <v>5.74E-2</v>
      </c>
      <c r="S61" s="102">
        <v>5.74E-2</v>
      </c>
      <c r="T61" s="102">
        <v>5.74E-2</v>
      </c>
      <c r="U61" s="102">
        <v>5.74E-2</v>
      </c>
      <c r="V61" s="102">
        <v>5.74E-2</v>
      </c>
      <c r="W61" s="102">
        <v>5.74E-2</v>
      </c>
      <c r="X61" s="102">
        <v>5.74E-2</v>
      </c>
    </row>
    <row r="62" spans="1:24" x14ac:dyDescent="0.35">
      <c r="A62" s="79" t="str">
        <f>Rates!A62</f>
        <v>Day Services, 1:7</v>
      </c>
      <c r="B62" t="s">
        <v>404</v>
      </c>
      <c r="C62" s="102">
        <v>5.74E-2</v>
      </c>
      <c r="D62" s="102">
        <v>5.74E-2</v>
      </c>
      <c r="E62" s="102">
        <v>5.74E-2</v>
      </c>
      <c r="F62" s="102">
        <v>5.74E-2</v>
      </c>
      <c r="G62" s="102">
        <v>5.74E-2</v>
      </c>
      <c r="H62" s="102">
        <v>5.74E-2</v>
      </c>
      <c r="I62" s="102">
        <v>5.74E-2</v>
      </c>
      <c r="J62" s="102">
        <v>5.74E-2</v>
      </c>
      <c r="K62" s="102">
        <v>5.74E-2</v>
      </c>
      <c r="L62" s="102">
        <v>5.74E-2</v>
      </c>
      <c r="M62" s="102">
        <v>5.74E-2</v>
      </c>
      <c r="N62" s="102">
        <v>5.74E-2</v>
      </c>
      <c r="O62" s="102">
        <v>5.74E-2</v>
      </c>
      <c r="P62" s="102">
        <v>5.74E-2</v>
      </c>
      <c r="Q62" s="102">
        <v>5.74E-2</v>
      </c>
      <c r="R62" s="102">
        <v>5.74E-2</v>
      </c>
      <c r="S62" s="102">
        <v>5.74E-2</v>
      </c>
      <c r="T62" s="102">
        <v>5.74E-2</v>
      </c>
      <c r="U62" s="102">
        <v>5.74E-2</v>
      </c>
      <c r="V62" s="102">
        <v>5.74E-2</v>
      </c>
      <c r="W62" s="102">
        <v>5.74E-2</v>
      </c>
      <c r="X62" s="102">
        <v>5.74E-2</v>
      </c>
    </row>
    <row r="63" spans="1:24" x14ac:dyDescent="0.35">
      <c r="A63" s="79" t="str">
        <f>Rates!A63</f>
        <v>Day Services, 1:6</v>
      </c>
      <c r="B63" t="s">
        <v>405</v>
      </c>
      <c r="C63" s="102">
        <v>5.74E-2</v>
      </c>
      <c r="D63" s="102">
        <v>5.74E-2</v>
      </c>
      <c r="E63" s="102">
        <v>5.74E-2</v>
      </c>
      <c r="F63" s="102">
        <v>5.74E-2</v>
      </c>
      <c r="G63" s="102">
        <v>5.74E-2</v>
      </c>
      <c r="H63" s="102">
        <v>5.74E-2</v>
      </c>
      <c r="I63" s="102">
        <v>5.74E-2</v>
      </c>
      <c r="J63" s="102">
        <v>5.74E-2</v>
      </c>
      <c r="K63" s="102">
        <v>5.74E-2</v>
      </c>
      <c r="L63" s="102">
        <v>5.74E-2</v>
      </c>
      <c r="M63" s="102">
        <v>5.74E-2</v>
      </c>
      <c r="N63" s="102">
        <v>5.74E-2</v>
      </c>
      <c r="O63" s="102">
        <v>5.74E-2</v>
      </c>
      <c r="P63" s="102">
        <v>5.74E-2</v>
      </c>
      <c r="Q63" s="102">
        <v>5.74E-2</v>
      </c>
      <c r="R63" s="102">
        <v>5.74E-2</v>
      </c>
      <c r="S63" s="102">
        <v>5.74E-2</v>
      </c>
      <c r="T63" s="102">
        <v>5.74E-2</v>
      </c>
      <c r="U63" s="102">
        <v>5.74E-2</v>
      </c>
      <c r="V63" s="102">
        <v>5.74E-2</v>
      </c>
      <c r="W63" s="102">
        <v>5.74E-2</v>
      </c>
      <c r="X63" s="102">
        <v>5.74E-2</v>
      </c>
    </row>
    <row r="64" spans="1:24" x14ac:dyDescent="0.35">
      <c r="A64" s="79" t="str">
        <f>Rates!A64</f>
        <v>Day Services, 1:5</v>
      </c>
      <c r="B64" t="s">
        <v>406</v>
      </c>
      <c r="C64" s="102">
        <v>5.74E-2</v>
      </c>
      <c r="D64" s="102">
        <v>5.74E-2</v>
      </c>
      <c r="E64" s="102">
        <v>5.74E-2</v>
      </c>
      <c r="F64" s="102">
        <v>5.74E-2</v>
      </c>
      <c r="G64" s="102">
        <v>5.74E-2</v>
      </c>
      <c r="H64" s="102">
        <v>5.74E-2</v>
      </c>
      <c r="I64" s="102">
        <v>5.74E-2</v>
      </c>
      <c r="J64" s="102">
        <v>5.74E-2</v>
      </c>
      <c r="K64" s="102">
        <v>5.74E-2</v>
      </c>
      <c r="L64" s="102">
        <v>5.74E-2</v>
      </c>
      <c r="M64" s="102">
        <v>5.74E-2</v>
      </c>
      <c r="N64" s="102">
        <v>5.74E-2</v>
      </c>
      <c r="O64" s="102">
        <v>5.74E-2</v>
      </c>
      <c r="P64" s="102">
        <v>5.74E-2</v>
      </c>
      <c r="Q64" s="102">
        <v>5.74E-2</v>
      </c>
      <c r="R64" s="102">
        <v>5.74E-2</v>
      </c>
      <c r="S64" s="102">
        <v>5.74E-2</v>
      </c>
      <c r="T64" s="102">
        <v>5.74E-2</v>
      </c>
      <c r="U64" s="102">
        <v>5.74E-2</v>
      </c>
      <c r="V64" s="102">
        <v>5.74E-2</v>
      </c>
      <c r="W64" s="102">
        <v>5.74E-2</v>
      </c>
      <c r="X64" s="102">
        <v>5.74E-2</v>
      </c>
    </row>
    <row r="65" spans="1:24" x14ac:dyDescent="0.35">
      <c r="A65" s="79" t="str">
        <f>Rates!A65</f>
        <v>Day Services, 1:4</v>
      </c>
      <c r="B65" t="s">
        <v>407</v>
      </c>
      <c r="C65" s="102">
        <v>5.74E-2</v>
      </c>
      <c r="D65" s="102">
        <v>5.74E-2</v>
      </c>
      <c r="E65" s="102">
        <v>5.74E-2</v>
      </c>
      <c r="F65" s="102">
        <v>5.74E-2</v>
      </c>
      <c r="G65" s="102">
        <v>5.74E-2</v>
      </c>
      <c r="H65" s="102">
        <v>5.74E-2</v>
      </c>
      <c r="I65" s="102">
        <v>5.74E-2</v>
      </c>
      <c r="J65" s="102">
        <v>5.74E-2</v>
      </c>
      <c r="K65" s="102">
        <v>5.74E-2</v>
      </c>
      <c r="L65" s="102">
        <v>5.74E-2</v>
      </c>
      <c r="M65" s="102">
        <v>5.74E-2</v>
      </c>
      <c r="N65" s="102">
        <v>5.74E-2</v>
      </c>
      <c r="O65" s="102">
        <v>5.74E-2</v>
      </c>
      <c r="P65" s="102">
        <v>5.74E-2</v>
      </c>
      <c r="Q65" s="102">
        <v>5.74E-2</v>
      </c>
      <c r="R65" s="102">
        <v>5.74E-2</v>
      </c>
      <c r="S65" s="102">
        <v>5.74E-2</v>
      </c>
      <c r="T65" s="102">
        <v>5.74E-2</v>
      </c>
      <c r="U65" s="102">
        <v>5.74E-2</v>
      </c>
      <c r="V65" s="102">
        <v>5.74E-2</v>
      </c>
      <c r="W65" s="102">
        <v>5.74E-2</v>
      </c>
      <c r="X65" s="102">
        <v>5.74E-2</v>
      </c>
    </row>
    <row r="66" spans="1:24" x14ac:dyDescent="0.35">
      <c r="A66" s="79" t="str">
        <f>Rates!A66</f>
        <v>Day Services, 1:3</v>
      </c>
      <c r="B66" t="s">
        <v>408</v>
      </c>
      <c r="C66" s="102">
        <v>5.74E-2</v>
      </c>
      <c r="D66" s="102">
        <v>5.74E-2</v>
      </c>
      <c r="E66" s="102">
        <v>5.74E-2</v>
      </c>
      <c r="F66" s="102">
        <v>5.74E-2</v>
      </c>
      <c r="G66" s="102">
        <v>5.74E-2</v>
      </c>
      <c r="H66" s="102">
        <v>5.74E-2</v>
      </c>
      <c r="I66" s="102">
        <v>5.74E-2</v>
      </c>
      <c r="J66" s="102">
        <v>5.74E-2</v>
      </c>
      <c r="K66" s="102">
        <v>5.74E-2</v>
      </c>
      <c r="L66" s="102">
        <v>5.74E-2</v>
      </c>
      <c r="M66" s="102">
        <v>5.74E-2</v>
      </c>
      <c r="N66" s="102">
        <v>5.74E-2</v>
      </c>
      <c r="O66" s="102">
        <v>5.74E-2</v>
      </c>
      <c r="P66" s="102">
        <v>5.74E-2</v>
      </c>
      <c r="Q66" s="102">
        <v>5.74E-2</v>
      </c>
      <c r="R66" s="102">
        <v>5.74E-2</v>
      </c>
      <c r="S66" s="102">
        <v>5.74E-2</v>
      </c>
      <c r="T66" s="102">
        <v>5.74E-2</v>
      </c>
      <c r="U66" s="102">
        <v>5.74E-2</v>
      </c>
      <c r="V66" s="102">
        <v>5.74E-2</v>
      </c>
      <c r="W66" s="102">
        <v>5.74E-2</v>
      </c>
      <c r="X66" s="102">
        <v>5.74E-2</v>
      </c>
    </row>
    <row r="67" spans="1:24" x14ac:dyDescent="0.35">
      <c r="A67" s="79" t="str">
        <f>Rates!A67</f>
        <v>Day Services, 1:2</v>
      </c>
      <c r="B67" t="s">
        <v>409</v>
      </c>
      <c r="C67" s="102">
        <v>5.74E-2</v>
      </c>
      <c r="D67" s="102">
        <v>5.74E-2</v>
      </c>
      <c r="E67" s="102">
        <v>5.74E-2</v>
      </c>
      <c r="F67" s="102">
        <v>5.74E-2</v>
      </c>
      <c r="G67" s="102">
        <v>5.74E-2</v>
      </c>
      <c r="H67" s="102">
        <v>5.74E-2</v>
      </c>
      <c r="I67" s="102">
        <v>5.74E-2</v>
      </c>
      <c r="J67" s="102">
        <v>5.74E-2</v>
      </c>
      <c r="K67" s="102">
        <v>5.74E-2</v>
      </c>
      <c r="L67" s="102">
        <v>5.74E-2</v>
      </c>
      <c r="M67" s="102">
        <v>5.74E-2</v>
      </c>
      <c r="N67" s="102">
        <v>5.74E-2</v>
      </c>
      <c r="O67" s="102">
        <v>5.74E-2</v>
      </c>
      <c r="P67" s="102">
        <v>5.74E-2</v>
      </c>
      <c r="Q67" s="102">
        <v>5.74E-2</v>
      </c>
      <c r="R67" s="102">
        <v>5.74E-2</v>
      </c>
      <c r="S67" s="102">
        <v>5.74E-2</v>
      </c>
      <c r="T67" s="102">
        <v>5.74E-2</v>
      </c>
      <c r="U67" s="102">
        <v>5.74E-2</v>
      </c>
      <c r="V67" s="102">
        <v>5.74E-2</v>
      </c>
      <c r="W67" s="102">
        <v>5.74E-2</v>
      </c>
      <c r="X67" s="102">
        <v>5.74E-2</v>
      </c>
    </row>
    <row r="68" spans="1:24" x14ac:dyDescent="0.35">
      <c r="A68" s="79" t="str">
        <f>Rates!A68</f>
        <v>Behavioral Day Services, 1:3</v>
      </c>
      <c r="B68" t="s">
        <v>410</v>
      </c>
      <c r="C68" s="102">
        <v>5.74E-2</v>
      </c>
      <c r="D68" s="102">
        <v>5.74E-2</v>
      </c>
      <c r="E68" s="102">
        <v>5.74E-2</v>
      </c>
      <c r="F68" s="102">
        <v>5.74E-2</v>
      </c>
      <c r="G68" s="102">
        <v>5.74E-2</v>
      </c>
      <c r="H68" s="102">
        <v>5.74E-2</v>
      </c>
      <c r="I68" s="102">
        <v>5.74E-2</v>
      </c>
      <c r="J68" s="102">
        <v>5.74E-2</v>
      </c>
      <c r="K68" s="102">
        <v>5.74E-2</v>
      </c>
      <c r="L68" s="102">
        <v>5.74E-2</v>
      </c>
      <c r="M68" s="102">
        <v>5.74E-2</v>
      </c>
      <c r="N68" s="102">
        <v>5.74E-2</v>
      </c>
      <c r="O68" s="102">
        <v>5.74E-2</v>
      </c>
      <c r="P68" s="102">
        <v>5.74E-2</v>
      </c>
      <c r="Q68" s="102">
        <v>5.74E-2</v>
      </c>
      <c r="R68" s="102">
        <v>5.74E-2</v>
      </c>
      <c r="S68" s="102">
        <v>5.74E-2</v>
      </c>
      <c r="T68" s="102">
        <v>5.74E-2</v>
      </c>
      <c r="U68" s="102">
        <v>5.74E-2</v>
      </c>
      <c r="V68" s="102">
        <v>5.74E-2</v>
      </c>
      <c r="W68" s="102">
        <v>5.74E-2</v>
      </c>
      <c r="X68" s="102">
        <v>5.74E-2</v>
      </c>
    </row>
    <row r="69" spans="1:24" x14ac:dyDescent="0.35">
      <c r="A69" s="79" t="str">
        <f>Rates!A69</f>
        <v>Behavioral Day Services, 1:2</v>
      </c>
      <c r="B69" t="s">
        <v>411</v>
      </c>
      <c r="C69" s="102">
        <v>5.74E-2</v>
      </c>
      <c r="D69" s="102">
        <v>5.74E-2</v>
      </c>
      <c r="E69" s="102">
        <v>5.74E-2</v>
      </c>
      <c r="F69" s="102">
        <v>5.74E-2</v>
      </c>
      <c r="G69" s="102">
        <v>5.74E-2</v>
      </c>
      <c r="H69" s="102">
        <v>5.74E-2</v>
      </c>
      <c r="I69" s="102">
        <v>5.74E-2</v>
      </c>
      <c r="J69" s="102">
        <v>5.74E-2</v>
      </c>
      <c r="K69" s="102">
        <v>5.74E-2</v>
      </c>
      <c r="L69" s="102">
        <v>5.74E-2</v>
      </c>
      <c r="M69" s="102">
        <v>5.74E-2</v>
      </c>
      <c r="N69" s="102">
        <v>5.74E-2</v>
      </c>
      <c r="O69" s="102">
        <v>5.74E-2</v>
      </c>
      <c r="P69" s="102">
        <v>5.74E-2</v>
      </c>
      <c r="Q69" s="102">
        <v>5.74E-2</v>
      </c>
      <c r="R69" s="102">
        <v>5.74E-2</v>
      </c>
      <c r="S69" s="102">
        <v>5.74E-2</v>
      </c>
      <c r="T69" s="102">
        <v>5.74E-2</v>
      </c>
      <c r="U69" s="102">
        <v>5.74E-2</v>
      </c>
      <c r="V69" s="102">
        <v>5.74E-2</v>
      </c>
      <c r="W69" s="102">
        <v>5.74E-2</v>
      </c>
      <c r="X69" s="102">
        <v>5.74E-2</v>
      </c>
    </row>
    <row r="70" spans="1:24" x14ac:dyDescent="0.35">
      <c r="A70" s="79" t="str">
        <f>Rates!A70</f>
        <v>Medical Day Services, 1:3</v>
      </c>
      <c r="B70" t="s">
        <v>412</v>
      </c>
      <c r="C70" s="102">
        <v>5.74E-2</v>
      </c>
      <c r="D70" s="102">
        <v>5.74E-2</v>
      </c>
      <c r="E70" s="102">
        <v>5.74E-2</v>
      </c>
      <c r="F70" s="102">
        <v>5.74E-2</v>
      </c>
      <c r="G70" s="102">
        <v>5.74E-2</v>
      </c>
      <c r="H70" s="102">
        <v>5.74E-2</v>
      </c>
      <c r="I70" s="102">
        <v>5.74E-2</v>
      </c>
      <c r="J70" s="102">
        <v>5.74E-2</v>
      </c>
      <c r="K70" s="102">
        <v>5.74E-2</v>
      </c>
      <c r="L70" s="102">
        <v>5.74E-2</v>
      </c>
      <c r="M70" s="102">
        <v>5.74E-2</v>
      </c>
      <c r="N70" s="102">
        <v>5.74E-2</v>
      </c>
      <c r="O70" s="102">
        <v>5.74E-2</v>
      </c>
      <c r="P70" s="102">
        <v>5.74E-2</v>
      </c>
      <c r="Q70" s="102">
        <v>5.74E-2</v>
      </c>
      <c r="R70" s="102">
        <v>5.74E-2</v>
      </c>
      <c r="S70" s="102">
        <v>5.74E-2</v>
      </c>
      <c r="T70" s="102">
        <v>5.74E-2</v>
      </c>
      <c r="U70" s="102">
        <v>5.74E-2</v>
      </c>
      <c r="V70" s="102">
        <v>5.74E-2</v>
      </c>
      <c r="W70" s="102">
        <v>5.74E-2</v>
      </c>
      <c r="X70" s="102">
        <v>5.74E-2</v>
      </c>
    </row>
    <row r="71" spans="1:24" x14ac:dyDescent="0.35">
      <c r="A71" s="79" t="str">
        <f>Rates!A71</f>
        <v>Medical Day Services, 1:2</v>
      </c>
      <c r="B71" t="s">
        <v>413</v>
      </c>
      <c r="C71" s="102">
        <v>5.74E-2</v>
      </c>
      <c r="D71" s="102">
        <v>5.74E-2</v>
      </c>
      <c r="E71" s="102">
        <v>5.74E-2</v>
      </c>
      <c r="F71" s="102">
        <v>5.74E-2</v>
      </c>
      <c r="G71" s="102">
        <v>5.74E-2</v>
      </c>
      <c r="H71" s="102">
        <v>5.74E-2</v>
      </c>
      <c r="I71" s="102">
        <v>5.74E-2</v>
      </c>
      <c r="J71" s="102">
        <v>5.74E-2</v>
      </c>
      <c r="K71" s="102">
        <v>5.74E-2</v>
      </c>
      <c r="L71" s="102">
        <v>5.74E-2</v>
      </c>
      <c r="M71" s="102">
        <v>5.74E-2</v>
      </c>
      <c r="N71" s="102">
        <v>5.74E-2</v>
      </c>
      <c r="O71" s="102">
        <v>5.74E-2</v>
      </c>
      <c r="P71" s="102">
        <v>5.74E-2</v>
      </c>
      <c r="Q71" s="102">
        <v>5.74E-2</v>
      </c>
      <c r="R71" s="102">
        <v>5.74E-2</v>
      </c>
      <c r="S71" s="102">
        <v>5.74E-2</v>
      </c>
      <c r="T71" s="102">
        <v>5.74E-2</v>
      </c>
      <c r="U71" s="102">
        <v>5.74E-2</v>
      </c>
      <c r="V71" s="102">
        <v>5.74E-2</v>
      </c>
      <c r="W71" s="102">
        <v>5.74E-2</v>
      </c>
      <c r="X71" s="102">
        <v>5.74E-2</v>
      </c>
    </row>
    <row r="72" spans="1:24" x14ac:dyDescent="0.35">
      <c r="A72" s="79" t="str">
        <f>Rates!A72</f>
        <v>In-home/Mobile Day Program, 1:3</v>
      </c>
      <c r="B72" t="s">
        <v>414</v>
      </c>
      <c r="C72" s="102">
        <v>4.8300000000000003E-2</v>
      </c>
      <c r="D72" s="102">
        <v>4.8300000000000003E-2</v>
      </c>
      <c r="E72" s="102">
        <v>4.8300000000000003E-2</v>
      </c>
      <c r="F72" s="102">
        <v>4.8300000000000003E-2</v>
      </c>
      <c r="G72" s="102">
        <v>4.8300000000000003E-2</v>
      </c>
      <c r="H72" s="102">
        <v>4.8300000000000003E-2</v>
      </c>
      <c r="I72" s="102">
        <v>4.8300000000000003E-2</v>
      </c>
      <c r="J72" s="102">
        <v>4.8300000000000003E-2</v>
      </c>
      <c r="K72" s="102">
        <v>4.8300000000000003E-2</v>
      </c>
      <c r="L72" s="102">
        <v>4.8300000000000003E-2</v>
      </c>
      <c r="M72" s="102">
        <v>4.8300000000000003E-2</v>
      </c>
      <c r="N72" s="102">
        <v>4.8300000000000003E-2</v>
      </c>
      <c r="O72" s="102">
        <v>4.8300000000000003E-2</v>
      </c>
      <c r="P72" s="102">
        <v>4.8300000000000003E-2</v>
      </c>
      <c r="Q72" s="102">
        <v>4.8300000000000003E-2</v>
      </c>
      <c r="R72" s="102">
        <v>4.8300000000000003E-2</v>
      </c>
      <c r="S72" s="102">
        <v>4.8300000000000003E-2</v>
      </c>
      <c r="T72" s="102">
        <v>4.8300000000000003E-2</v>
      </c>
      <c r="U72" s="102">
        <v>4.8300000000000003E-2</v>
      </c>
      <c r="V72" s="102">
        <v>4.8300000000000003E-2</v>
      </c>
      <c r="W72" s="102">
        <v>4.8300000000000003E-2</v>
      </c>
      <c r="X72" s="102">
        <v>4.8300000000000003E-2</v>
      </c>
    </row>
    <row r="73" spans="1:24" x14ac:dyDescent="0.35">
      <c r="A73" s="79" t="str">
        <f>Rates!A73</f>
        <v>In-home/Mobile Day Program, 1:2</v>
      </c>
      <c r="B73" t="s">
        <v>415</v>
      </c>
      <c r="C73" s="102">
        <v>4.8300000000000003E-2</v>
      </c>
      <c r="D73" s="102">
        <v>4.8300000000000003E-2</v>
      </c>
      <c r="E73" s="102">
        <v>4.8300000000000003E-2</v>
      </c>
      <c r="F73" s="102">
        <v>4.8300000000000003E-2</v>
      </c>
      <c r="G73" s="102">
        <v>4.8300000000000003E-2</v>
      </c>
      <c r="H73" s="102">
        <v>4.8300000000000003E-2</v>
      </c>
      <c r="I73" s="102">
        <v>4.8300000000000003E-2</v>
      </c>
      <c r="J73" s="102">
        <v>4.8300000000000003E-2</v>
      </c>
      <c r="K73" s="102">
        <v>4.8300000000000003E-2</v>
      </c>
      <c r="L73" s="102">
        <v>4.8300000000000003E-2</v>
      </c>
      <c r="M73" s="102">
        <v>4.8300000000000003E-2</v>
      </c>
      <c r="N73" s="102">
        <v>4.8300000000000003E-2</v>
      </c>
      <c r="O73" s="102">
        <v>4.8300000000000003E-2</v>
      </c>
      <c r="P73" s="102">
        <v>4.8300000000000003E-2</v>
      </c>
      <c r="Q73" s="102">
        <v>4.8300000000000003E-2</v>
      </c>
      <c r="R73" s="102">
        <v>4.8300000000000003E-2</v>
      </c>
      <c r="S73" s="102">
        <v>4.8300000000000003E-2</v>
      </c>
      <c r="T73" s="102">
        <v>4.8300000000000003E-2</v>
      </c>
      <c r="U73" s="102">
        <v>4.8300000000000003E-2</v>
      </c>
      <c r="V73" s="102">
        <v>4.8300000000000003E-2</v>
      </c>
      <c r="W73" s="102">
        <v>4.8300000000000003E-2</v>
      </c>
      <c r="X73" s="102">
        <v>4.8300000000000003E-2</v>
      </c>
    </row>
    <row r="74" spans="1:24" x14ac:dyDescent="0.35">
      <c r="A74" s="79" t="str">
        <f>Rates!A74</f>
        <v>In-home/Mobile Day Program, 1:1</v>
      </c>
      <c r="B74" t="s">
        <v>416</v>
      </c>
      <c r="C74" s="102">
        <v>4.8300000000000003E-2</v>
      </c>
      <c r="D74" s="102">
        <v>4.8300000000000003E-2</v>
      </c>
      <c r="E74" s="102">
        <v>4.8300000000000003E-2</v>
      </c>
      <c r="F74" s="102">
        <v>4.8300000000000003E-2</v>
      </c>
      <c r="G74" s="102">
        <v>4.8300000000000003E-2</v>
      </c>
      <c r="H74" s="102">
        <v>4.8300000000000003E-2</v>
      </c>
      <c r="I74" s="102">
        <v>4.8300000000000003E-2</v>
      </c>
      <c r="J74" s="102">
        <v>4.8300000000000003E-2</v>
      </c>
      <c r="K74" s="102">
        <v>4.8300000000000003E-2</v>
      </c>
      <c r="L74" s="102">
        <v>4.8300000000000003E-2</v>
      </c>
      <c r="M74" s="102">
        <v>4.8300000000000003E-2</v>
      </c>
      <c r="N74" s="102">
        <v>4.8300000000000003E-2</v>
      </c>
      <c r="O74" s="102">
        <v>4.8300000000000003E-2</v>
      </c>
      <c r="P74" s="102">
        <v>4.8300000000000003E-2</v>
      </c>
      <c r="Q74" s="102">
        <v>4.8300000000000003E-2</v>
      </c>
      <c r="R74" s="102">
        <v>4.8300000000000003E-2</v>
      </c>
      <c r="S74" s="102">
        <v>4.8300000000000003E-2</v>
      </c>
      <c r="T74" s="102">
        <v>4.8300000000000003E-2</v>
      </c>
      <c r="U74" s="102">
        <v>4.8300000000000003E-2</v>
      </c>
      <c r="V74" s="102">
        <v>4.8300000000000003E-2</v>
      </c>
      <c r="W74" s="102">
        <v>4.8300000000000003E-2</v>
      </c>
      <c r="X74" s="102">
        <v>4.8300000000000003E-2</v>
      </c>
    </row>
    <row r="75" spans="1:24" x14ac:dyDescent="0.35">
      <c r="A75" s="79" t="str">
        <f>Rates!A75</f>
        <v>Participant-Directed Community-Based Training, 1:3</v>
      </c>
      <c r="B75" t="s">
        <v>417</v>
      </c>
      <c r="C75" s="102">
        <v>5.74E-2</v>
      </c>
      <c r="D75" s="102">
        <v>5.74E-2</v>
      </c>
      <c r="E75" s="102">
        <v>5.74E-2</v>
      </c>
      <c r="F75" s="102">
        <v>5.74E-2</v>
      </c>
      <c r="G75" s="102">
        <v>5.74E-2</v>
      </c>
      <c r="H75" s="102">
        <v>5.74E-2</v>
      </c>
      <c r="I75" s="102">
        <v>5.74E-2</v>
      </c>
      <c r="J75" s="102">
        <v>5.74E-2</v>
      </c>
      <c r="K75" s="102">
        <v>5.74E-2</v>
      </c>
      <c r="L75" s="102">
        <v>5.74E-2</v>
      </c>
      <c r="M75" s="102">
        <v>5.74E-2</v>
      </c>
      <c r="N75" s="102">
        <v>5.74E-2</v>
      </c>
      <c r="O75" s="102">
        <v>5.74E-2</v>
      </c>
      <c r="P75" s="102">
        <v>5.74E-2</v>
      </c>
      <c r="Q75" s="102">
        <v>5.74E-2</v>
      </c>
      <c r="R75" s="102">
        <v>5.74E-2</v>
      </c>
      <c r="S75" s="102">
        <v>5.74E-2</v>
      </c>
      <c r="T75" s="102">
        <v>5.74E-2</v>
      </c>
      <c r="U75" s="102">
        <v>5.74E-2</v>
      </c>
      <c r="V75" s="102">
        <v>5.74E-2</v>
      </c>
      <c r="W75" s="102">
        <v>5.74E-2</v>
      </c>
      <c r="X75" s="102">
        <v>5.74E-2</v>
      </c>
    </row>
    <row r="76" spans="1:24" x14ac:dyDescent="0.35">
      <c r="A76" s="79" t="str">
        <f>Rates!A76</f>
        <v>Participant-Directed Community-Based Training, 1:2</v>
      </c>
      <c r="B76" t="s">
        <v>418</v>
      </c>
      <c r="C76" s="102">
        <v>5.74E-2</v>
      </c>
      <c r="D76" s="102">
        <v>5.74E-2</v>
      </c>
      <c r="E76" s="102">
        <v>5.74E-2</v>
      </c>
      <c r="F76" s="102">
        <v>5.74E-2</v>
      </c>
      <c r="G76" s="102">
        <v>5.74E-2</v>
      </c>
      <c r="H76" s="102">
        <v>5.74E-2</v>
      </c>
      <c r="I76" s="102">
        <v>5.74E-2</v>
      </c>
      <c r="J76" s="102">
        <v>5.74E-2</v>
      </c>
      <c r="K76" s="102">
        <v>5.74E-2</v>
      </c>
      <c r="L76" s="102">
        <v>5.74E-2</v>
      </c>
      <c r="M76" s="102">
        <v>5.74E-2</v>
      </c>
      <c r="N76" s="102">
        <v>5.74E-2</v>
      </c>
      <c r="O76" s="102">
        <v>5.74E-2</v>
      </c>
      <c r="P76" s="102">
        <v>5.74E-2</v>
      </c>
      <c r="Q76" s="102">
        <v>5.74E-2</v>
      </c>
      <c r="R76" s="102">
        <v>5.74E-2</v>
      </c>
      <c r="S76" s="102">
        <v>5.74E-2</v>
      </c>
      <c r="T76" s="102">
        <v>5.74E-2</v>
      </c>
      <c r="U76" s="102">
        <v>5.74E-2</v>
      </c>
      <c r="V76" s="102">
        <v>5.74E-2</v>
      </c>
      <c r="W76" s="102">
        <v>5.74E-2</v>
      </c>
      <c r="X76" s="102">
        <v>5.74E-2</v>
      </c>
    </row>
    <row r="77" spans="1:24" x14ac:dyDescent="0.35">
      <c r="A77" s="79" t="str">
        <f>Rates!A77</f>
        <v>Participant-Directed Community-Based Training, 1:1</v>
      </c>
      <c r="B77" t="s">
        <v>419</v>
      </c>
      <c r="C77" s="102">
        <v>5.74E-2</v>
      </c>
      <c r="D77" s="102">
        <v>5.74E-2</v>
      </c>
      <c r="E77" s="102">
        <v>5.74E-2</v>
      </c>
      <c r="F77" s="102">
        <v>5.74E-2</v>
      </c>
      <c r="G77" s="102">
        <v>5.74E-2</v>
      </c>
      <c r="H77" s="102">
        <v>5.74E-2</v>
      </c>
      <c r="I77" s="102">
        <v>5.74E-2</v>
      </c>
      <c r="J77" s="102">
        <v>5.74E-2</v>
      </c>
      <c r="K77" s="102">
        <v>5.74E-2</v>
      </c>
      <c r="L77" s="102">
        <v>5.74E-2</v>
      </c>
      <c r="M77" s="102">
        <v>5.74E-2</v>
      </c>
      <c r="N77" s="102">
        <v>5.74E-2</v>
      </c>
      <c r="O77" s="102">
        <v>5.74E-2</v>
      </c>
      <c r="P77" s="102">
        <v>5.74E-2</v>
      </c>
      <c r="Q77" s="102">
        <v>5.74E-2</v>
      </c>
      <c r="R77" s="102">
        <v>5.74E-2</v>
      </c>
      <c r="S77" s="102">
        <v>5.74E-2</v>
      </c>
      <c r="T77" s="102">
        <v>5.74E-2</v>
      </c>
      <c r="U77" s="102">
        <v>5.74E-2</v>
      </c>
      <c r="V77" s="102">
        <v>5.74E-2</v>
      </c>
      <c r="W77" s="102">
        <v>5.74E-2</v>
      </c>
      <c r="X77" s="102">
        <v>5.74E-2</v>
      </c>
    </row>
    <row r="78" spans="1:24" x14ac:dyDescent="0.35">
      <c r="A78" s="79" t="str">
        <f>Rates!A78</f>
        <v>Participant-Directed Community-Based Training, OT Rate, 1:3</v>
      </c>
      <c r="B78" t="s">
        <v>420</v>
      </c>
      <c r="C78" s="102">
        <v>5.74E-2</v>
      </c>
      <c r="D78" s="102">
        <v>5.74E-2</v>
      </c>
      <c r="E78" s="102">
        <v>5.74E-2</v>
      </c>
      <c r="F78" s="102">
        <v>5.74E-2</v>
      </c>
      <c r="G78" s="102">
        <v>5.74E-2</v>
      </c>
      <c r="H78" s="102">
        <v>5.74E-2</v>
      </c>
      <c r="I78" s="102">
        <v>5.74E-2</v>
      </c>
      <c r="J78" s="102">
        <v>5.74E-2</v>
      </c>
      <c r="K78" s="102">
        <v>5.74E-2</v>
      </c>
      <c r="L78" s="102">
        <v>5.74E-2</v>
      </c>
      <c r="M78" s="102">
        <v>5.74E-2</v>
      </c>
      <c r="N78" s="102">
        <v>5.74E-2</v>
      </c>
      <c r="O78" s="102">
        <v>5.74E-2</v>
      </c>
      <c r="P78" s="102">
        <v>5.74E-2</v>
      </c>
      <c r="Q78" s="102">
        <v>5.74E-2</v>
      </c>
      <c r="R78" s="102">
        <v>5.74E-2</v>
      </c>
      <c r="S78" s="102">
        <v>5.74E-2</v>
      </c>
      <c r="T78" s="102">
        <v>5.74E-2</v>
      </c>
      <c r="U78" s="102">
        <v>5.74E-2</v>
      </c>
      <c r="V78" s="102">
        <v>5.74E-2</v>
      </c>
      <c r="W78" s="102">
        <v>5.74E-2</v>
      </c>
      <c r="X78" s="102">
        <v>5.74E-2</v>
      </c>
    </row>
    <row r="79" spans="1:24" x14ac:dyDescent="0.35">
      <c r="A79" s="79" t="str">
        <f>Rates!A79</f>
        <v>Participant-Directed Community-Based Training, OT Rate, 1:2</v>
      </c>
      <c r="B79" t="s">
        <v>421</v>
      </c>
      <c r="C79" s="102">
        <v>5.74E-2</v>
      </c>
      <c r="D79" s="102">
        <v>5.74E-2</v>
      </c>
      <c r="E79" s="102">
        <v>5.74E-2</v>
      </c>
      <c r="F79" s="102">
        <v>5.74E-2</v>
      </c>
      <c r="G79" s="102">
        <v>5.74E-2</v>
      </c>
      <c r="H79" s="102">
        <v>5.74E-2</v>
      </c>
      <c r="I79" s="102">
        <v>5.74E-2</v>
      </c>
      <c r="J79" s="102">
        <v>5.74E-2</v>
      </c>
      <c r="K79" s="102">
        <v>5.74E-2</v>
      </c>
      <c r="L79" s="102">
        <v>5.74E-2</v>
      </c>
      <c r="M79" s="102">
        <v>5.74E-2</v>
      </c>
      <c r="N79" s="102">
        <v>5.74E-2</v>
      </c>
      <c r="O79" s="102">
        <v>5.74E-2</v>
      </c>
      <c r="P79" s="102">
        <v>5.74E-2</v>
      </c>
      <c r="Q79" s="102">
        <v>5.74E-2</v>
      </c>
      <c r="R79" s="102">
        <v>5.74E-2</v>
      </c>
      <c r="S79" s="102">
        <v>5.74E-2</v>
      </c>
      <c r="T79" s="102">
        <v>5.74E-2</v>
      </c>
      <c r="U79" s="102">
        <v>5.74E-2</v>
      </c>
      <c r="V79" s="102">
        <v>5.74E-2</v>
      </c>
      <c r="W79" s="102">
        <v>5.74E-2</v>
      </c>
      <c r="X79" s="102">
        <v>5.74E-2</v>
      </c>
    </row>
    <row r="80" spans="1:24" x14ac:dyDescent="0.35">
      <c r="A80" s="79" t="str">
        <f>Rates!A80</f>
        <v>Participant-Directed Community-Based Training, OT Rate, 1:1</v>
      </c>
      <c r="B80" t="s">
        <v>422</v>
      </c>
      <c r="C80" s="102">
        <v>5.74E-2</v>
      </c>
      <c r="D80" s="102">
        <v>5.74E-2</v>
      </c>
      <c r="E80" s="102">
        <v>5.74E-2</v>
      </c>
      <c r="F80" s="102">
        <v>5.74E-2</v>
      </c>
      <c r="G80" s="102">
        <v>5.74E-2</v>
      </c>
      <c r="H80" s="102">
        <v>5.74E-2</v>
      </c>
      <c r="I80" s="102">
        <v>5.74E-2</v>
      </c>
      <c r="J80" s="102">
        <v>5.74E-2</v>
      </c>
      <c r="K80" s="102">
        <v>5.74E-2</v>
      </c>
      <c r="L80" s="102">
        <v>5.74E-2</v>
      </c>
      <c r="M80" s="102">
        <v>5.74E-2</v>
      </c>
      <c r="N80" s="102">
        <v>5.74E-2</v>
      </c>
      <c r="O80" s="102">
        <v>5.74E-2</v>
      </c>
      <c r="P80" s="102">
        <v>5.74E-2</v>
      </c>
      <c r="Q80" s="102">
        <v>5.74E-2</v>
      </c>
      <c r="R80" s="102">
        <v>5.74E-2</v>
      </c>
      <c r="S80" s="102">
        <v>5.74E-2</v>
      </c>
      <c r="T80" s="102">
        <v>5.74E-2</v>
      </c>
      <c r="U80" s="102">
        <v>5.74E-2</v>
      </c>
      <c r="V80" s="102">
        <v>5.74E-2</v>
      </c>
      <c r="W80" s="102">
        <v>5.74E-2</v>
      </c>
      <c r="X80" s="102">
        <v>5.74E-2</v>
      </c>
    </row>
    <row r="81" spans="1:24" x14ac:dyDescent="0.35">
      <c r="A81" s="79" t="str">
        <f>Rates!A81</f>
        <v>Supplemental Day Program Support</v>
      </c>
      <c r="B81" t="s">
        <v>423</v>
      </c>
      <c r="C81" s="102">
        <v>5.74E-2</v>
      </c>
      <c r="D81" s="102">
        <v>5.74E-2</v>
      </c>
      <c r="E81" s="102">
        <v>5.74E-2</v>
      </c>
      <c r="F81" s="102">
        <v>5.74E-2</v>
      </c>
      <c r="G81" s="102">
        <v>5.74E-2</v>
      </c>
      <c r="H81" s="102">
        <v>5.74E-2</v>
      </c>
      <c r="I81" s="102">
        <v>5.74E-2</v>
      </c>
      <c r="J81" s="102">
        <v>5.74E-2</v>
      </c>
      <c r="K81" s="102">
        <v>5.74E-2</v>
      </c>
      <c r="L81" s="102">
        <v>5.74E-2</v>
      </c>
      <c r="M81" s="102">
        <v>5.74E-2</v>
      </c>
      <c r="N81" s="102">
        <v>5.74E-2</v>
      </c>
      <c r="O81" s="102">
        <v>5.74E-2</v>
      </c>
      <c r="P81" s="102">
        <v>5.74E-2</v>
      </c>
      <c r="Q81" s="102">
        <v>5.74E-2</v>
      </c>
      <c r="R81" s="102">
        <v>5.74E-2</v>
      </c>
      <c r="S81" s="102">
        <v>5.74E-2</v>
      </c>
      <c r="T81" s="102">
        <v>5.74E-2</v>
      </c>
      <c r="U81" s="102">
        <v>5.74E-2</v>
      </c>
      <c r="V81" s="102">
        <v>5.74E-2</v>
      </c>
      <c r="W81" s="102">
        <v>5.74E-2</v>
      </c>
      <c r="X81" s="102">
        <v>5.74E-2</v>
      </c>
    </row>
    <row r="82" spans="1:24" x14ac:dyDescent="0.35">
      <c r="A82" s="79" t="str">
        <f>Rates!A82</f>
        <v>Transportation Assistant</v>
      </c>
      <c r="B82" t="s">
        <v>424</v>
      </c>
      <c r="C82" s="102">
        <v>5.74E-2</v>
      </c>
      <c r="D82" s="102">
        <v>5.74E-2</v>
      </c>
      <c r="E82" s="102">
        <v>5.74E-2</v>
      </c>
      <c r="F82" s="102">
        <v>5.74E-2</v>
      </c>
      <c r="G82" s="102">
        <v>5.74E-2</v>
      </c>
      <c r="H82" s="102">
        <v>5.74E-2</v>
      </c>
      <c r="I82" s="102">
        <v>5.74E-2</v>
      </c>
      <c r="J82" s="102">
        <v>5.74E-2</v>
      </c>
      <c r="K82" s="102">
        <v>5.74E-2</v>
      </c>
      <c r="L82" s="102">
        <v>5.74E-2</v>
      </c>
      <c r="M82" s="102">
        <v>5.74E-2</v>
      </c>
      <c r="N82" s="102">
        <v>5.74E-2</v>
      </c>
      <c r="O82" s="102">
        <v>5.74E-2</v>
      </c>
      <c r="P82" s="102">
        <v>5.74E-2</v>
      </c>
      <c r="Q82" s="102">
        <v>5.74E-2</v>
      </c>
      <c r="R82" s="102">
        <v>5.74E-2</v>
      </c>
      <c r="S82" s="102">
        <v>5.74E-2</v>
      </c>
      <c r="T82" s="102">
        <v>5.74E-2</v>
      </c>
      <c r="U82" s="102">
        <v>5.74E-2</v>
      </c>
      <c r="V82" s="102">
        <v>5.74E-2</v>
      </c>
      <c r="W82" s="102">
        <v>5.74E-2</v>
      </c>
      <c r="X82" s="102">
        <v>5.74E-2</v>
      </c>
    </row>
    <row r="83" spans="1:24" x14ac:dyDescent="0.35">
      <c r="A83" s="79" t="str">
        <f>Rates!A83</f>
        <v>Supported Employment-Group, 1:8</v>
      </c>
      <c r="B83" t="s">
        <v>425</v>
      </c>
      <c r="C83" s="102">
        <v>5.74E-2</v>
      </c>
      <c r="D83" s="102">
        <v>5.74E-2</v>
      </c>
      <c r="E83" s="102">
        <v>5.74E-2</v>
      </c>
      <c r="F83" s="102">
        <v>5.74E-2</v>
      </c>
      <c r="G83" s="102">
        <v>5.74E-2</v>
      </c>
      <c r="H83" s="102">
        <v>5.74E-2</v>
      </c>
      <c r="I83" s="102">
        <v>5.74E-2</v>
      </c>
      <c r="J83" s="102">
        <v>5.74E-2</v>
      </c>
      <c r="K83" s="102">
        <v>5.74E-2</v>
      </c>
      <c r="L83" s="102">
        <v>5.74E-2</v>
      </c>
      <c r="M83" s="102">
        <v>5.74E-2</v>
      </c>
      <c r="N83" s="102">
        <v>5.74E-2</v>
      </c>
      <c r="O83" s="102">
        <v>5.74E-2</v>
      </c>
      <c r="P83" s="102">
        <v>5.74E-2</v>
      </c>
      <c r="Q83" s="102">
        <v>5.74E-2</v>
      </c>
      <c r="R83" s="102">
        <v>5.74E-2</v>
      </c>
      <c r="S83" s="102">
        <v>5.74E-2</v>
      </c>
      <c r="T83" s="102">
        <v>5.74E-2</v>
      </c>
      <c r="U83" s="102">
        <v>5.74E-2</v>
      </c>
      <c r="V83" s="102">
        <v>5.74E-2</v>
      </c>
      <c r="W83" s="102">
        <v>5.74E-2</v>
      </c>
      <c r="X83" s="102">
        <v>5.74E-2</v>
      </c>
    </row>
    <row r="84" spans="1:24" x14ac:dyDescent="0.35">
      <c r="A84" s="79" t="str">
        <f>Rates!A84</f>
        <v>Participant-Directed Supported Employment, 1:1</v>
      </c>
      <c r="B84" t="s">
        <v>426</v>
      </c>
      <c r="C84" s="102">
        <v>5.74E-2</v>
      </c>
      <c r="D84" s="102">
        <v>5.74E-2</v>
      </c>
      <c r="E84" s="102">
        <v>5.74E-2</v>
      </c>
      <c r="F84" s="102">
        <v>5.74E-2</v>
      </c>
      <c r="G84" s="102">
        <v>5.74E-2</v>
      </c>
      <c r="H84" s="102">
        <v>5.74E-2</v>
      </c>
      <c r="I84" s="102">
        <v>5.74E-2</v>
      </c>
      <c r="J84" s="102">
        <v>5.74E-2</v>
      </c>
      <c r="K84" s="102">
        <v>5.74E-2</v>
      </c>
      <c r="L84" s="102">
        <v>5.74E-2</v>
      </c>
      <c r="M84" s="102">
        <v>5.74E-2</v>
      </c>
      <c r="N84" s="102">
        <v>5.74E-2</v>
      </c>
      <c r="O84" s="102">
        <v>5.74E-2</v>
      </c>
      <c r="P84" s="102">
        <v>5.74E-2</v>
      </c>
      <c r="Q84" s="102">
        <v>5.74E-2</v>
      </c>
      <c r="R84" s="102">
        <v>5.74E-2</v>
      </c>
      <c r="S84" s="102">
        <v>5.74E-2</v>
      </c>
      <c r="T84" s="102">
        <v>5.74E-2</v>
      </c>
      <c r="U84" s="102">
        <v>5.74E-2</v>
      </c>
      <c r="V84" s="102">
        <v>5.74E-2</v>
      </c>
      <c r="W84" s="102">
        <v>5.74E-2</v>
      </c>
      <c r="X84" s="102">
        <v>5.74E-2</v>
      </c>
    </row>
    <row r="85" spans="1:24" x14ac:dyDescent="0.35">
      <c r="A85" s="79" t="str">
        <f>Rates!A85</f>
        <v>Participant-Directed Supported Employment, 1:2</v>
      </c>
      <c r="B85" t="s">
        <v>427</v>
      </c>
      <c r="C85" s="102">
        <v>5.74E-2</v>
      </c>
      <c r="D85" s="102">
        <v>5.74E-2</v>
      </c>
      <c r="E85" s="102">
        <v>5.74E-2</v>
      </c>
      <c r="F85" s="102">
        <v>5.74E-2</v>
      </c>
      <c r="G85" s="102">
        <v>5.74E-2</v>
      </c>
      <c r="H85" s="102">
        <v>5.74E-2</v>
      </c>
      <c r="I85" s="102">
        <v>5.74E-2</v>
      </c>
      <c r="J85" s="102">
        <v>5.74E-2</v>
      </c>
      <c r="K85" s="102">
        <v>5.74E-2</v>
      </c>
      <c r="L85" s="102">
        <v>5.74E-2</v>
      </c>
      <c r="M85" s="102">
        <v>5.74E-2</v>
      </c>
      <c r="N85" s="102">
        <v>5.74E-2</v>
      </c>
      <c r="O85" s="102">
        <v>5.74E-2</v>
      </c>
      <c r="P85" s="102">
        <v>5.74E-2</v>
      </c>
      <c r="Q85" s="102">
        <v>5.74E-2</v>
      </c>
      <c r="R85" s="102">
        <v>5.74E-2</v>
      </c>
      <c r="S85" s="102">
        <v>5.74E-2</v>
      </c>
      <c r="T85" s="102">
        <v>5.74E-2</v>
      </c>
      <c r="U85" s="102">
        <v>5.74E-2</v>
      </c>
      <c r="V85" s="102">
        <v>5.74E-2</v>
      </c>
      <c r="W85" s="102">
        <v>5.74E-2</v>
      </c>
      <c r="X85" s="102">
        <v>5.74E-2</v>
      </c>
    </row>
    <row r="86" spans="1:24" x14ac:dyDescent="0.35">
      <c r="A86" s="79" t="str">
        <f>Rates!A86</f>
        <v>Participant-Directed Supported Employment, 1:3</v>
      </c>
      <c r="B86" t="s">
        <v>428</v>
      </c>
      <c r="C86" s="102">
        <v>5.74E-2</v>
      </c>
      <c r="D86" s="102">
        <v>5.74E-2</v>
      </c>
      <c r="E86" s="102">
        <v>5.74E-2</v>
      </c>
      <c r="F86" s="102">
        <v>5.74E-2</v>
      </c>
      <c r="G86" s="102">
        <v>5.74E-2</v>
      </c>
      <c r="H86" s="102">
        <v>5.74E-2</v>
      </c>
      <c r="I86" s="102">
        <v>5.74E-2</v>
      </c>
      <c r="J86" s="102">
        <v>5.74E-2</v>
      </c>
      <c r="K86" s="102">
        <v>5.74E-2</v>
      </c>
      <c r="L86" s="102">
        <v>5.74E-2</v>
      </c>
      <c r="M86" s="102">
        <v>5.74E-2</v>
      </c>
      <c r="N86" s="102">
        <v>5.74E-2</v>
      </c>
      <c r="O86" s="102">
        <v>5.74E-2</v>
      </c>
      <c r="P86" s="102">
        <v>5.74E-2</v>
      </c>
      <c r="Q86" s="102">
        <v>5.74E-2</v>
      </c>
      <c r="R86" s="102">
        <v>5.74E-2</v>
      </c>
      <c r="S86" s="102">
        <v>5.74E-2</v>
      </c>
      <c r="T86" s="102">
        <v>5.74E-2</v>
      </c>
      <c r="U86" s="102">
        <v>5.74E-2</v>
      </c>
      <c r="V86" s="102">
        <v>5.74E-2</v>
      </c>
      <c r="W86" s="102">
        <v>5.74E-2</v>
      </c>
      <c r="X86" s="102">
        <v>5.74E-2</v>
      </c>
    </row>
    <row r="87" spans="1:24" x14ac:dyDescent="0.35">
      <c r="A87" s="79" t="str">
        <f>Rates!A87</f>
        <v>Supported Employment, Job Development</v>
      </c>
      <c r="B87" t="s">
        <v>429</v>
      </c>
      <c r="C87" s="102">
        <v>5.74E-2</v>
      </c>
      <c r="D87" s="102">
        <v>5.74E-2</v>
      </c>
      <c r="E87" s="102">
        <v>5.74E-2</v>
      </c>
      <c r="F87" s="102">
        <v>5.74E-2</v>
      </c>
      <c r="G87" s="102">
        <v>5.74E-2</v>
      </c>
      <c r="H87" s="102">
        <v>5.74E-2</v>
      </c>
      <c r="I87" s="102">
        <v>5.74E-2</v>
      </c>
      <c r="J87" s="102">
        <v>5.74E-2</v>
      </c>
      <c r="K87" s="102">
        <v>5.74E-2</v>
      </c>
      <c r="L87" s="102">
        <v>5.74E-2</v>
      </c>
      <c r="M87" s="102">
        <v>5.74E-2</v>
      </c>
      <c r="N87" s="102">
        <v>5.74E-2</v>
      </c>
      <c r="O87" s="102">
        <v>5.74E-2</v>
      </c>
      <c r="P87" s="102">
        <v>5.74E-2</v>
      </c>
      <c r="Q87" s="102">
        <v>5.74E-2</v>
      </c>
      <c r="R87" s="102">
        <v>5.74E-2</v>
      </c>
      <c r="S87" s="102">
        <v>5.74E-2</v>
      </c>
      <c r="T87" s="102">
        <v>5.74E-2</v>
      </c>
      <c r="U87" s="102">
        <v>5.74E-2</v>
      </c>
      <c r="V87" s="102">
        <v>5.74E-2</v>
      </c>
      <c r="W87" s="102">
        <v>5.74E-2</v>
      </c>
      <c r="X87" s="102">
        <v>5.74E-2</v>
      </c>
    </row>
    <row r="88" spans="1:24" x14ac:dyDescent="0.35">
      <c r="A88" s="79" t="str">
        <f>Rates!A88</f>
        <v>Supported Employment, Job Coaching</v>
      </c>
      <c r="B88" t="s">
        <v>430</v>
      </c>
      <c r="C88" s="102">
        <v>5.74E-2</v>
      </c>
      <c r="D88" s="102">
        <v>5.74E-2</v>
      </c>
      <c r="E88" s="102">
        <v>5.74E-2</v>
      </c>
      <c r="F88" s="102">
        <v>5.74E-2</v>
      </c>
      <c r="G88" s="102">
        <v>5.74E-2</v>
      </c>
      <c r="H88" s="102">
        <v>5.74E-2</v>
      </c>
      <c r="I88" s="102">
        <v>5.74E-2</v>
      </c>
      <c r="J88" s="102">
        <v>5.74E-2</v>
      </c>
      <c r="K88" s="102">
        <v>5.74E-2</v>
      </c>
      <c r="L88" s="102">
        <v>5.74E-2</v>
      </c>
      <c r="M88" s="102">
        <v>5.74E-2</v>
      </c>
      <c r="N88" s="102">
        <v>5.74E-2</v>
      </c>
      <c r="O88" s="102">
        <v>5.74E-2</v>
      </c>
      <c r="P88" s="102">
        <v>5.74E-2</v>
      </c>
      <c r="Q88" s="102">
        <v>5.74E-2</v>
      </c>
      <c r="R88" s="102">
        <v>5.74E-2</v>
      </c>
      <c r="S88" s="102">
        <v>5.74E-2</v>
      </c>
      <c r="T88" s="102">
        <v>5.74E-2</v>
      </c>
      <c r="U88" s="102">
        <v>5.74E-2</v>
      </c>
      <c r="V88" s="102">
        <v>5.74E-2</v>
      </c>
      <c r="W88" s="102">
        <v>5.74E-2</v>
      </c>
      <c r="X88" s="102">
        <v>5.74E-2</v>
      </c>
    </row>
    <row r="89" spans="1:24" x14ac:dyDescent="0.35">
      <c r="A89" s="79" t="str">
        <f>Rates!A89</f>
        <v>Work Activity Program, 1:35+</v>
      </c>
      <c r="B89" t="s">
        <v>431</v>
      </c>
      <c r="C89" s="102">
        <v>5.1999999999999998E-2</v>
      </c>
      <c r="D89" s="102">
        <v>5.1999999999999998E-2</v>
      </c>
      <c r="E89" s="102">
        <v>5.1999999999999998E-2</v>
      </c>
      <c r="F89" s="102">
        <v>5.1999999999999998E-2</v>
      </c>
      <c r="G89" s="102">
        <v>5.1999999999999998E-2</v>
      </c>
      <c r="H89" s="102">
        <v>5.1999999999999998E-2</v>
      </c>
      <c r="I89" s="102">
        <v>5.1999999999999998E-2</v>
      </c>
      <c r="J89" s="102">
        <v>5.1999999999999998E-2</v>
      </c>
      <c r="K89" s="102">
        <v>5.1999999999999998E-2</v>
      </c>
      <c r="L89" s="102">
        <v>5.1999999999999998E-2</v>
      </c>
      <c r="M89" s="102">
        <v>5.1999999999999998E-2</v>
      </c>
      <c r="N89" s="102">
        <v>5.1999999999999998E-2</v>
      </c>
      <c r="O89" s="102">
        <v>5.1999999999999998E-2</v>
      </c>
      <c r="P89" s="102">
        <v>5.1999999999999998E-2</v>
      </c>
      <c r="Q89" s="102">
        <v>5.1999999999999998E-2</v>
      </c>
      <c r="R89" s="102">
        <v>5.1999999999999998E-2</v>
      </c>
      <c r="S89" s="102">
        <v>5.1999999999999998E-2</v>
      </c>
      <c r="T89" s="102">
        <v>5.1999999999999998E-2</v>
      </c>
      <c r="U89" s="102">
        <v>5.1999999999999998E-2</v>
      </c>
      <c r="V89" s="102">
        <v>5.1999999999999998E-2</v>
      </c>
      <c r="W89" s="102">
        <v>5.1999999999999998E-2</v>
      </c>
      <c r="X89" s="102">
        <v>5.1999999999999998E-2</v>
      </c>
    </row>
    <row r="90" spans="1:24" x14ac:dyDescent="0.35">
      <c r="A90" s="79" t="str">
        <f>Rates!A90</f>
        <v>Work Activity Program, 1:30-34</v>
      </c>
      <c r="B90" t="s">
        <v>432</v>
      </c>
      <c r="C90" s="102">
        <v>5.1999999999999998E-2</v>
      </c>
      <c r="D90" s="102">
        <v>5.1999999999999998E-2</v>
      </c>
      <c r="E90" s="102">
        <v>5.1999999999999998E-2</v>
      </c>
      <c r="F90" s="102">
        <v>5.1999999999999998E-2</v>
      </c>
      <c r="G90" s="102">
        <v>5.1999999999999998E-2</v>
      </c>
      <c r="H90" s="102">
        <v>5.1999999999999998E-2</v>
      </c>
      <c r="I90" s="102">
        <v>5.1999999999999998E-2</v>
      </c>
      <c r="J90" s="102">
        <v>5.1999999999999998E-2</v>
      </c>
      <c r="K90" s="102">
        <v>5.1999999999999998E-2</v>
      </c>
      <c r="L90" s="102">
        <v>5.1999999999999998E-2</v>
      </c>
      <c r="M90" s="102">
        <v>5.1999999999999998E-2</v>
      </c>
      <c r="N90" s="102">
        <v>5.1999999999999998E-2</v>
      </c>
      <c r="O90" s="102">
        <v>5.1999999999999998E-2</v>
      </c>
      <c r="P90" s="102">
        <v>5.1999999999999998E-2</v>
      </c>
      <c r="Q90" s="102">
        <v>5.1999999999999998E-2</v>
      </c>
      <c r="R90" s="102">
        <v>5.1999999999999998E-2</v>
      </c>
      <c r="S90" s="102">
        <v>5.1999999999999998E-2</v>
      </c>
      <c r="T90" s="102">
        <v>5.1999999999999998E-2</v>
      </c>
      <c r="U90" s="102">
        <v>5.1999999999999998E-2</v>
      </c>
      <c r="V90" s="102">
        <v>5.1999999999999998E-2</v>
      </c>
      <c r="W90" s="102">
        <v>5.1999999999999998E-2</v>
      </c>
      <c r="X90" s="102">
        <v>5.1999999999999998E-2</v>
      </c>
    </row>
    <row r="91" spans="1:24" x14ac:dyDescent="0.35">
      <c r="A91" s="79" t="str">
        <f>Rates!A91</f>
        <v>Work Activity Program, 1:25-29</v>
      </c>
      <c r="B91" t="s">
        <v>433</v>
      </c>
      <c r="C91" s="102">
        <v>5.1999999999999998E-2</v>
      </c>
      <c r="D91" s="102">
        <v>5.1999999999999998E-2</v>
      </c>
      <c r="E91" s="102">
        <v>5.1999999999999998E-2</v>
      </c>
      <c r="F91" s="102">
        <v>5.1999999999999998E-2</v>
      </c>
      <c r="G91" s="102">
        <v>5.1999999999999998E-2</v>
      </c>
      <c r="H91" s="102">
        <v>5.1999999999999998E-2</v>
      </c>
      <c r="I91" s="102">
        <v>5.1999999999999998E-2</v>
      </c>
      <c r="J91" s="102">
        <v>5.1999999999999998E-2</v>
      </c>
      <c r="K91" s="102">
        <v>5.1999999999999998E-2</v>
      </c>
      <c r="L91" s="102">
        <v>5.1999999999999998E-2</v>
      </c>
      <c r="M91" s="102">
        <v>5.1999999999999998E-2</v>
      </c>
      <c r="N91" s="102">
        <v>5.1999999999999998E-2</v>
      </c>
      <c r="O91" s="102">
        <v>5.1999999999999998E-2</v>
      </c>
      <c r="P91" s="102">
        <v>5.1999999999999998E-2</v>
      </c>
      <c r="Q91" s="102">
        <v>5.1999999999999998E-2</v>
      </c>
      <c r="R91" s="102">
        <v>5.1999999999999998E-2</v>
      </c>
      <c r="S91" s="102">
        <v>5.1999999999999998E-2</v>
      </c>
      <c r="T91" s="102">
        <v>5.1999999999999998E-2</v>
      </c>
      <c r="U91" s="102">
        <v>5.1999999999999998E-2</v>
      </c>
      <c r="V91" s="102">
        <v>5.1999999999999998E-2</v>
      </c>
      <c r="W91" s="102">
        <v>5.1999999999999998E-2</v>
      </c>
      <c r="X91" s="102">
        <v>5.1999999999999998E-2</v>
      </c>
    </row>
    <row r="92" spans="1:24" x14ac:dyDescent="0.35">
      <c r="A92" s="79" t="str">
        <f>Rates!A92</f>
        <v>Work Activity Program, 1:20-24</v>
      </c>
      <c r="B92" t="s">
        <v>434</v>
      </c>
      <c r="C92" s="102">
        <v>5.1999999999999998E-2</v>
      </c>
      <c r="D92" s="102">
        <v>5.1999999999999998E-2</v>
      </c>
      <c r="E92" s="102">
        <v>5.1999999999999998E-2</v>
      </c>
      <c r="F92" s="102">
        <v>5.1999999999999998E-2</v>
      </c>
      <c r="G92" s="102">
        <v>5.1999999999999998E-2</v>
      </c>
      <c r="H92" s="102">
        <v>5.1999999999999998E-2</v>
      </c>
      <c r="I92" s="102">
        <v>5.1999999999999998E-2</v>
      </c>
      <c r="J92" s="102">
        <v>5.1999999999999998E-2</v>
      </c>
      <c r="K92" s="102">
        <v>5.1999999999999998E-2</v>
      </c>
      <c r="L92" s="102">
        <v>5.1999999999999998E-2</v>
      </c>
      <c r="M92" s="102">
        <v>5.1999999999999998E-2</v>
      </c>
      <c r="N92" s="102">
        <v>5.1999999999999998E-2</v>
      </c>
      <c r="O92" s="102">
        <v>5.1999999999999998E-2</v>
      </c>
      <c r="P92" s="102">
        <v>5.1999999999999998E-2</v>
      </c>
      <c r="Q92" s="102">
        <v>5.1999999999999998E-2</v>
      </c>
      <c r="R92" s="102">
        <v>5.1999999999999998E-2</v>
      </c>
      <c r="S92" s="102">
        <v>5.1999999999999998E-2</v>
      </c>
      <c r="T92" s="102">
        <v>5.1999999999999998E-2</v>
      </c>
      <c r="U92" s="102">
        <v>5.1999999999999998E-2</v>
      </c>
      <c r="V92" s="102">
        <v>5.1999999999999998E-2</v>
      </c>
      <c r="W92" s="102">
        <v>5.1999999999999998E-2</v>
      </c>
      <c r="X92" s="102">
        <v>5.1999999999999998E-2</v>
      </c>
    </row>
    <row r="93" spans="1:24" x14ac:dyDescent="0.35">
      <c r="A93" s="79" t="str">
        <f>Rates!A93</f>
        <v>Work Activity Program, 1:15-19</v>
      </c>
      <c r="B93" t="s">
        <v>435</v>
      </c>
      <c r="C93" s="102">
        <v>5.1999999999999998E-2</v>
      </c>
      <c r="D93" s="102">
        <v>5.1999999999999998E-2</v>
      </c>
      <c r="E93" s="102">
        <v>5.1999999999999998E-2</v>
      </c>
      <c r="F93" s="102">
        <v>5.1999999999999998E-2</v>
      </c>
      <c r="G93" s="102">
        <v>5.1999999999999998E-2</v>
      </c>
      <c r="H93" s="102">
        <v>5.1999999999999998E-2</v>
      </c>
      <c r="I93" s="102">
        <v>5.1999999999999998E-2</v>
      </c>
      <c r="J93" s="102">
        <v>5.1999999999999998E-2</v>
      </c>
      <c r="K93" s="102">
        <v>5.1999999999999998E-2</v>
      </c>
      <c r="L93" s="102">
        <v>5.1999999999999998E-2</v>
      </c>
      <c r="M93" s="102">
        <v>5.1999999999999998E-2</v>
      </c>
      <c r="N93" s="102">
        <v>5.1999999999999998E-2</v>
      </c>
      <c r="O93" s="102">
        <v>5.1999999999999998E-2</v>
      </c>
      <c r="P93" s="102">
        <v>5.1999999999999998E-2</v>
      </c>
      <c r="Q93" s="102">
        <v>5.1999999999999998E-2</v>
      </c>
      <c r="R93" s="102">
        <v>5.1999999999999998E-2</v>
      </c>
      <c r="S93" s="102">
        <v>5.1999999999999998E-2</v>
      </c>
      <c r="T93" s="102">
        <v>5.1999999999999998E-2</v>
      </c>
      <c r="U93" s="102">
        <v>5.1999999999999998E-2</v>
      </c>
      <c r="V93" s="102">
        <v>5.1999999999999998E-2</v>
      </c>
      <c r="W93" s="102">
        <v>5.1999999999999998E-2</v>
      </c>
      <c r="X93" s="102">
        <v>5.1999999999999998E-2</v>
      </c>
    </row>
    <row r="94" spans="1:24" x14ac:dyDescent="0.35">
      <c r="A94" s="79" t="str">
        <f>Rates!A94</f>
        <v>Work Activity Program, 1:10-14</v>
      </c>
      <c r="B94" t="s">
        <v>436</v>
      </c>
      <c r="C94" s="102">
        <v>5.1999999999999998E-2</v>
      </c>
      <c r="D94" s="102">
        <v>5.1999999999999998E-2</v>
      </c>
      <c r="E94" s="102">
        <v>5.1999999999999998E-2</v>
      </c>
      <c r="F94" s="102">
        <v>5.1999999999999998E-2</v>
      </c>
      <c r="G94" s="102">
        <v>5.1999999999999998E-2</v>
      </c>
      <c r="H94" s="102">
        <v>5.1999999999999998E-2</v>
      </c>
      <c r="I94" s="102">
        <v>5.1999999999999998E-2</v>
      </c>
      <c r="J94" s="102">
        <v>5.1999999999999998E-2</v>
      </c>
      <c r="K94" s="102">
        <v>5.1999999999999998E-2</v>
      </c>
      <c r="L94" s="102">
        <v>5.1999999999999998E-2</v>
      </c>
      <c r="M94" s="102">
        <v>5.1999999999999998E-2</v>
      </c>
      <c r="N94" s="102">
        <v>5.1999999999999998E-2</v>
      </c>
      <c r="O94" s="102">
        <v>5.1999999999999998E-2</v>
      </c>
      <c r="P94" s="102">
        <v>5.1999999999999998E-2</v>
      </c>
      <c r="Q94" s="102">
        <v>5.1999999999999998E-2</v>
      </c>
      <c r="R94" s="102">
        <v>5.1999999999999998E-2</v>
      </c>
      <c r="S94" s="102">
        <v>5.1999999999999998E-2</v>
      </c>
      <c r="T94" s="102">
        <v>5.1999999999999998E-2</v>
      </c>
      <c r="U94" s="102">
        <v>5.1999999999999998E-2</v>
      </c>
      <c r="V94" s="102">
        <v>5.1999999999999998E-2</v>
      </c>
      <c r="W94" s="102">
        <v>5.1999999999999998E-2</v>
      </c>
      <c r="X94" s="102">
        <v>5.1999999999999998E-2</v>
      </c>
    </row>
    <row r="95" spans="1:24" x14ac:dyDescent="0.35">
      <c r="A95" s="79" t="str">
        <f>Rates!A95</f>
        <v>Work Activity Program, 1:9</v>
      </c>
      <c r="B95" t="s">
        <v>437</v>
      </c>
      <c r="C95" s="102">
        <v>5.1999999999999998E-2</v>
      </c>
      <c r="D95" s="102">
        <v>5.1999999999999998E-2</v>
      </c>
      <c r="E95" s="102">
        <v>5.1999999999999998E-2</v>
      </c>
      <c r="F95" s="102">
        <v>5.1999999999999998E-2</v>
      </c>
      <c r="G95" s="102">
        <v>5.1999999999999998E-2</v>
      </c>
      <c r="H95" s="102">
        <v>5.1999999999999998E-2</v>
      </c>
      <c r="I95" s="102">
        <v>5.1999999999999998E-2</v>
      </c>
      <c r="J95" s="102">
        <v>5.1999999999999998E-2</v>
      </c>
      <c r="K95" s="102">
        <v>5.1999999999999998E-2</v>
      </c>
      <c r="L95" s="102">
        <v>5.1999999999999998E-2</v>
      </c>
      <c r="M95" s="102">
        <v>5.1999999999999998E-2</v>
      </c>
      <c r="N95" s="102">
        <v>5.1999999999999998E-2</v>
      </c>
      <c r="O95" s="102">
        <v>5.1999999999999998E-2</v>
      </c>
      <c r="P95" s="102">
        <v>5.1999999999999998E-2</v>
      </c>
      <c r="Q95" s="102">
        <v>5.1999999999999998E-2</v>
      </c>
      <c r="R95" s="102">
        <v>5.1999999999999998E-2</v>
      </c>
      <c r="S95" s="102">
        <v>5.1999999999999998E-2</v>
      </c>
      <c r="T95" s="102">
        <v>5.1999999999999998E-2</v>
      </c>
      <c r="U95" s="102">
        <v>5.1999999999999998E-2</v>
      </c>
      <c r="V95" s="102">
        <v>5.1999999999999998E-2</v>
      </c>
      <c r="W95" s="102">
        <v>5.1999999999999998E-2</v>
      </c>
      <c r="X95" s="102">
        <v>5.1999999999999998E-2</v>
      </c>
    </row>
    <row r="96" spans="1:24" x14ac:dyDescent="0.35">
      <c r="A96" s="79" t="str">
        <f>Rates!A96</f>
        <v>Work Activity Program, 1:8</v>
      </c>
      <c r="B96" t="s">
        <v>438</v>
      </c>
      <c r="C96" s="102">
        <v>5.1999999999999998E-2</v>
      </c>
      <c r="D96" s="102">
        <v>5.1999999999999998E-2</v>
      </c>
      <c r="E96" s="102">
        <v>5.1999999999999998E-2</v>
      </c>
      <c r="F96" s="102">
        <v>5.1999999999999998E-2</v>
      </c>
      <c r="G96" s="102">
        <v>5.1999999999999998E-2</v>
      </c>
      <c r="H96" s="102">
        <v>5.1999999999999998E-2</v>
      </c>
      <c r="I96" s="102">
        <v>5.1999999999999998E-2</v>
      </c>
      <c r="J96" s="102">
        <v>5.1999999999999998E-2</v>
      </c>
      <c r="K96" s="102">
        <v>5.1999999999999998E-2</v>
      </c>
      <c r="L96" s="102">
        <v>5.1999999999999998E-2</v>
      </c>
      <c r="M96" s="102">
        <v>5.1999999999999998E-2</v>
      </c>
      <c r="N96" s="102">
        <v>5.1999999999999998E-2</v>
      </c>
      <c r="O96" s="102">
        <v>5.1999999999999998E-2</v>
      </c>
      <c r="P96" s="102">
        <v>5.1999999999999998E-2</v>
      </c>
      <c r="Q96" s="102">
        <v>5.1999999999999998E-2</v>
      </c>
      <c r="R96" s="102">
        <v>5.1999999999999998E-2</v>
      </c>
      <c r="S96" s="102">
        <v>5.1999999999999998E-2</v>
      </c>
      <c r="T96" s="102">
        <v>5.1999999999999998E-2</v>
      </c>
      <c r="U96" s="102">
        <v>5.1999999999999998E-2</v>
      </c>
      <c r="V96" s="102">
        <v>5.1999999999999998E-2</v>
      </c>
      <c r="W96" s="102">
        <v>5.1999999999999998E-2</v>
      </c>
      <c r="X96" s="102">
        <v>5.1999999999999998E-2</v>
      </c>
    </row>
    <row r="97" spans="1:24" x14ac:dyDescent="0.35">
      <c r="A97" s="79" t="str">
        <f>Rates!A97</f>
        <v>Work Activity Program, 1:7</v>
      </c>
      <c r="B97" t="s">
        <v>439</v>
      </c>
      <c r="C97" s="102">
        <v>5.1999999999999998E-2</v>
      </c>
      <c r="D97" s="102">
        <v>5.1999999999999998E-2</v>
      </c>
      <c r="E97" s="102">
        <v>5.1999999999999998E-2</v>
      </c>
      <c r="F97" s="102">
        <v>5.1999999999999998E-2</v>
      </c>
      <c r="G97" s="102">
        <v>5.1999999999999998E-2</v>
      </c>
      <c r="H97" s="102">
        <v>5.1999999999999998E-2</v>
      </c>
      <c r="I97" s="102">
        <v>5.1999999999999998E-2</v>
      </c>
      <c r="J97" s="102">
        <v>5.1999999999999998E-2</v>
      </c>
      <c r="K97" s="102">
        <v>5.1999999999999998E-2</v>
      </c>
      <c r="L97" s="102">
        <v>5.1999999999999998E-2</v>
      </c>
      <c r="M97" s="102">
        <v>5.1999999999999998E-2</v>
      </c>
      <c r="N97" s="102">
        <v>5.1999999999999998E-2</v>
      </c>
      <c r="O97" s="102">
        <v>5.1999999999999998E-2</v>
      </c>
      <c r="P97" s="102">
        <v>5.1999999999999998E-2</v>
      </c>
      <c r="Q97" s="102">
        <v>5.1999999999999998E-2</v>
      </c>
      <c r="R97" s="102">
        <v>5.1999999999999998E-2</v>
      </c>
      <c r="S97" s="102">
        <v>5.1999999999999998E-2</v>
      </c>
      <c r="T97" s="102">
        <v>5.1999999999999998E-2</v>
      </c>
      <c r="U97" s="102">
        <v>5.1999999999999998E-2</v>
      </c>
      <c r="V97" s="102">
        <v>5.1999999999999998E-2</v>
      </c>
      <c r="W97" s="102">
        <v>5.1999999999999998E-2</v>
      </c>
      <c r="X97" s="102">
        <v>5.1999999999999998E-2</v>
      </c>
    </row>
    <row r="98" spans="1:24" x14ac:dyDescent="0.35">
      <c r="A98" s="79" t="str">
        <f>Rates!A98</f>
        <v>Work Activity Program, 1:6</v>
      </c>
      <c r="B98" t="s">
        <v>440</v>
      </c>
      <c r="C98" s="102">
        <v>5.1999999999999998E-2</v>
      </c>
      <c r="D98" s="102">
        <v>5.1999999999999998E-2</v>
      </c>
      <c r="E98" s="102">
        <v>5.1999999999999998E-2</v>
      </c>
      <c r="F98" s="102">
        <v>5.1999999999999998E-2</v>
      </c>
      <c r="G98" s="102">
        <v>5.1999999999999998E-2</v>
      </c>
      <c r="H98" s="102">
        <v>5.1999999999999998E-2</v>
      </c>
      <c r="I98" s="102">
        <v>5.1999999999999998E-2</v>
      </c>
      <c r="J98" s="102">
        <v>5.1999999999999998E-2</v>
      </c>
      <c r="K98" s="102">
        <v>5.1999999999999998E-2</v>
      </c>
      <c r="L98" s="102">
        <v>5.1999999999999998E-2</v>
      </c>
      <c r="M98" s="102">
        <v>5.1999999999999998E-2</v>
      </c>
      <c r="N98" s="102">
        <v>5.1999999999999998E-2</v>
      </c>
      <c r="O98" s="102">
        <v>5.1999999999999998E-2</v>
      </c>
      <c r="P98" s="102">
        <v>5.1999999999999998E-2</v>
      </c>
      <c r="Q98" s="102">
        <v>5.1999999999999998E-2</v>
      </c>
      <c r="R98" s="102">
        <v>5.1999999999999998E-2</v>
      </c>
      <c r="S98" s="102">
        <v>5.1999999999999998E-2</v>
      </c>
      <c r="T98" s="102">
        <v>5.1999999999999998E-2</v>
      </c>
      <c r="U98" s="102">
        <v>5.1999999999999998E-2</v>
      </c>
      <c r="V98" s="102">
        <v>5.1999999999999998E-2</v>
      </c>
      <c r="W98" s="102">
        <v>5.1999999999999998E-2</v>
      </c>
      <c r="X98" s="102">
        <v>5.1999999999999998E-2</v>
      </c>
    </row>
    <row r="99" spans="1:24" x14ac:dyDescent="0.35">
      <c r="A99" s="79" t="str">
        <f>Rates!A99</f>
        <v>Work Activity Program, 1:5</v>
      </c>
      <c r="B99" t="s">
        <v>441</v>
      </c>
      <c r="C99" s="102">
        <v>5.1999999999999998E-2</v>
      </c>
      <c r="D99" s="102">
        <v>5.1999999999999998E-2</v>
      </c>
      <c r="E99" s="102">
        <v>5.1999999999999998E-2</v>
      </c>
      <c r="F99" s="102">
        <v>5.1999999999999998E-2</v>
      </c>
      <c r="G99" s="102">
        <v>5.1999999999999998E-2</v>
      </c>
      <c r="H99" s="102">
        <v>5.1999999999999998E-2</v>
      </c>
      <c r="I99" s="102">
        <v>5.1999999999999998E-2</v>
      </c>
      <c r="J99" s="102">
        <v>5.1999999999999998E-2</v>
      </c>
      <c r="K99" s="102">
        <v>5.1999999999999998E-2</v>
      </c>
      <c r="L99" s="102">
        <v>5.1999999999999998E-2</v>
      </c>
      <c r="M99" s="102">
        <v>5.1999999999999998E-2</v>
      </c>
      <c r="N99" s="102">
        <v>5.1999999999999998E-2</v>
      </c>
      <c r="O99" s="102">
        <v>5.1999999999999998E-2</v>
      </c>
      <c r="P99" s="102">
        <v>5.1999999999999998E-2</v>
      </c>
      <c r="Q99" s="102">
        <v>5.1999999999999998E-2</v>
      </c>
      <c r="R99" s="102">
        <v>5.1999999999999998E-2</v>
      </c>
      <c r="S99" s="102">
        <v>5.1999999999999998E-2</v>
      </c>
      <c r="T99" s="102">
        <v>5.1999999999999998E-2</v>
      </c>
      <c r="U99" s="102">
        <v>5.1999999999999998E-2</v>
      </c>
      <c r="V99" s="102">
        <v>5.1999999999999998E-2</v>
      </c>
      <c r="W99" s="102">
        <v>5.1999999999999998E-2</v>
      </c>
      <c r="X99" s="102">
        <v>5.1999999999999998E-2</v>
      </c>
    </row>
    <row r="100" spans="1:24" x14ac:dyDescent="0.35">
      <c r="A100" s="79" t="str">
        <f>Rates!A100</f>
        <v>Work Activity Program, 1:4</v>
      </c>
      <c r="B100" t="s">
        <v>442</v>
      </c>
      <c r="C100" s="102">
        <v>5.1999999999999998E-2</v>
      </c>
      <c r="D100" s="102">
        <v>5.1999999999999998E-2</v>
      </c>
      <c r="E100" s="102">
        <v>5.1999999999999998E-2</v>
      </c>
      <c r="F100" s="102">
        <v>5.1999999999999998E-2</v>
      </c>
      <c r="G100" s="102">
        <v>5.1999999999999998E-2</v>
      </c>
      <c r="H100" s="102">
        <v>5.1999999999999998E-2</v>
      </c>
      <c r="I100" s="102">
        <v>5.1999999999999998E-2</v>
      </c>
      <c r="J100" s="102">
        <v>5.1999999999999998E-2</v>
      </c>
      <c r="K100" s="102">
        <v>5.1999999999999998E-2</v>
      </c>
      <c r="L100" s="102">
        <v>5.1999999999999998E-2</v>
      </c>
      <c r="M100" s="102">
        <v>5.1999999999999998E-2</v>
      </c>
      <c r="N100" s="102">
        <v>5.1999999999999998E-2</v>
      </c>
      <c r="O100" s="102">
        <v>5.1999999999999998E-2</v>
      </c>
      <c r="P100" s="102">
        <v>5.1999999999999998E-2</v>
      </c>
      <c r="Q100" s="102">
        <v>5.1999999999999998E-2</v>
      </c>
      <c r="R100" s="102">
        <v>5.1999999999999998E-2</v>
      </c>
      <c r="S100" s="102">
        <v>5.1999999999999998E-2</v>
      </c>
      <c r="T100" s="102">
        <v>5.1999999999999998E-2</v>
      </c>
      <c r="U100" s="102">
        <v>5.1999999999999998E-2</v>
      </c>
      <c r="V100" s="102">
        <v>5.1999999999999998E-2</v>
      </c>
      <c r="W100" s="102">
        <v>5.1999999999999998E-2</v>
      </c>
      <c r="X100" s="102">
        <v>5.1999999999999998E-2</v>
      </c>
    </row>
    <row r="101" spans="1:24" x14ac:dyDescent="0.35">
      <c r="A101" s="79" t="str">
        <f>Rates!A101</f>
        <v>Adaptive Skills Training, Professional, 1:1</v>
      </c>
      <c r="B101" t="s">
        <v>443</v>
      </c>
      <c r="C101" s="102">
        <v>2.8199999999999999E-2</v>
      </c>
      <c r="D101" s="102">
        <v>2.8199999999999999E-2</v>
      </c>
      <c r="E101" s="102">
        <v>2.8199999999999999E-2</v>
      </c>
      <c r="F101" s="102">
        <v>2.8199999999999999E-2</v>
      </c>
      <c r="G101" s="102">
        <v>2.8199999999999999E-2</v>
      </c>
      <c r="H101" s="102">
        <v>2.8199999999999999E-2</v>
      </c>
      <c r="I101" s="102">
        <v>2.8199999999999999E-2</v>
      </c>
      <c r="J101" s="102">
        <v>2.8199999999999999E-2</v>
      </c>
      <c r="K101" s="102">
        <v>2.8199999999999999E-2</v>
      </c>
      <c r="L101" s="102">
        <v>2.8199999999999999E-2</v>
      </c>
      <c r="M101" s="102">
        <v>2.8199999999999999E-2</v>
      </c>
      <c r="N101" s="102">
        <v>2.8199999999999999E-2</v>
      </c>
      <c r="O101" s="102">
        <v>2.8199999999999999E-2</v>
      </c>
      <c r="P101" s="102">
        <v>2.8199999999999999E-2</v>
      </c>
      <c r="Q101" s="102">
        <v>2.8199999999999999E-2</v>
      </c>
      <c r="R101" s="102">
        <v>2.8199999999999999E-2</v>
      </c>
      <c r="S101" s="102">
        <v>2.8199999999999999E-2</v>
      </c>
      <c r="T101" s="102">
        <v>2.8199999999999999E-2</v>
      </c>
      <c r="U101" s="102">
        <v>2.8199999999999999E-2</v>
      </c>
      <c r="V101" s="102">
        <v>2.8199999999999999E-2</v>
      </c>
      <c r="W101" s="102">
        <v>2.8199999999999999E-2</v>
      </c>
      <c r="X101" s="102">
        <v>2.8199999999999999E-2</v>
      </c>
    </row>
    <row r="102" spans="1:24" x14ac:dyDescent="0.35">
      <c r="A102" s="79" t="str">
        <f>Rates!A102</f>
        <v>Adaptive Skills Training, Professional, 1:2</v>
      </c>
      <c r="B102" t="s">
        <v>444</v>
      </c>
      <c r="C102" s="102">
        <v>2.8199999999999999E-2</v>
      </c>
      <c r="D102" s="102">
        <v>2.8199999999999999E-2</v>
      </c>
      <c r="E102" s="102">
        <v>2.8199999999999999E-2</v>
      </c>
      <c r="F102" s="102">
        <v>2.8199999999999999E-2</v>
      </c>
      <c r="G102" s="102">
        <v>2.8199999999999999E-2</v>
      </c>
      <c r="H102" s="102">
        <v>2.8199999999999999E-2</v>
      </c>
      <c r="I102" s="102">
        <v>2.8199999999999999E-2</v>
      </c>
      <c r="J102" s="102">
        <v>2.8199999999999999E-2</v>
      </c>
      <c r="K102" s="102">
        <v>2.8199999999999999E-2</v>
      </c>
      <c r="L102" s="102">
        <v>2.8199999999999999E-2</v>
      </c>
      <c r="M102" s="102">
        <v>2.8199999999999999E-2</v>
      </c>
      <c r="N102" s="102">
        <v>2.8199999999999999E-2</v>
      </c>
      <c r="O102" s="102">
        <v>2.8199999999999999E-2</v>
      </c>
      <c r="P102" s="102">
        <v>2.8199999999999999E-2</v>
      </c>
      <c r="Q102" s="102">
        <v>2.8199999999999999E-2</v>
      </c>
      <c r="R102" s="102">
        <v>2.8199999999999999E-2</v>
      </c>
      <c r="S102" s="102">
        <v>2.8199999999999999E-2</v>
      </c>
      <c r="T102" s="102">
        <v>2.8199999999999999E-2</v>
      </c>
      <c r="U102" s="102">
        <v>2.8199999999999999E-2</v>
      </c>
      <c r="V102" s="102">
        <v>2.8199999999999999E-2</v>
      </c>
      <c r="W102" s="102">
        <v>2.8199999999999999E-2</v>
      </c>
      <c r="X102" s="102">
        <v>2.8199999999999999E-2</v>
      </c>
    </row>
    <row r="103" spans="1:24" x14ac:dyDescent="0.35">
      <c r="A103" s="79" t="str">
        <f>Rates!A103</f>
        <v>Adaptive Skills Training, Professional, 1:3</v>
      </c>
      <c r="B103" t="s">
        <v>445</v>
      </c>
      <c r="C103" s="102">
        <v>2.8199999999999999E-2</v>
      </c>
      <c r="D103" s="102">
        <v>2.8199999999999999E-2</v>
      </c>
      <c r="E103" s="102">
        <v>2.8199999999999999E-2</v>
      </c>
      <c r="F103" s="102">
        <v>2.8199999999999999E-2</v>
      </c>
      <c r="G103" s="102">
        <v>2.8199999999999999E-2</v>
      </c>
      <c r="H103" s="102">
        <v>2.8199999999999999E-2</v>
      </c>
      <c r="I103" s="102">
        <v>2.8199999999999999E-2</v>
      </c>
      <c r="J103" s="102">
        <v>2.8199999999999999E-2</v>
      </c>
      <c r="K103" s="102">
        <v>2.8199999999999999E-2</v>
      </c>
      <c r="L103" s="102">
        <v>2.8199999999999999E-2</v>
      </c>
      <c r="M103" s="102">
        <v>2.8199999999999999E-2</v>
      </c>
      <c r="N103" s="102">
        <v>2.8199999999999999E-2</v>
      </c>
      <c r="O103" s="102">
        <v>2.8199999999999999E-2</v>
      </c>
      <c r="P103" s="102">
        <v>2.8199999999999999E-2</v>
      </c>
      <c r="Q103" s="102">
        <v>2.8199999999999999E-2</v>
      </c>
      <c r="R103" s="102">
        <v>2.8199999999999999E-2</v>
      </c>
      <c r="S103" s="102">
        <v>2.8199999999999999E-2</v>
      </c>
      <c r="T103" s="102">
        <v>2.8199999999999999E-2</v>
      </c>
      <c r="U103" s="102">
        <v>2.8199999999999999E-2</v>
      </c>
      <c r="V103" s="102">
        <v>2.8199999999999999E-2</v>
      </c>
      <c r="W103" s="102">
        <v>2.8199999999999999E-2</v>
      </c>
      <c r="X103" s="102">
        <v>2.8199999999999999E-2</v>
      </c>
    </row>
    <row r="104" spans="1:24" x14ac:dyDescent="0.35">
      <c r="A104" s="79" t="str">
        <f>Rates!A104</f>
        <v>Adaptive Skills Training, Specialist, 1:1</v>
      </c>
      <c r="B104" t="s">
        <v>446</v>
      </c>
      <c r="C104" s="102">
        <v>2.8199999999999999E-2</v>
      </c>
      <c r="D104" s="102">
        <v>2.8199999999999999E-2</v>
      </c>
      <c r="E104" s="102">
        <v>2.8199999999999999E-2</v>
      </c>
      <c r="F104" s="102">
        <v>2.8199999999999999E-2</v>
      </c>
      <c r="G104" s="102">
        <v>2.8199999999999999E-2</v>
      </c>
      <c r="H104" s="102">
        <v>2.8199999999999999E-2</v>
      </c>
      <c r="I104" s="102">
        <v>2.8199999999999999E-2</v>
      </c>
      <c r="J104" s="102">
        <v>2.8199999999999999E-2</v>
      </c>
      <c r="K104" s="102">
        <v>2.8199999999999999E-2</v>
      </c>
      <c r="L104" s="102">
        <v>2.8199999999999999E-2</v>
      </c>
      <c r="M104" s="102">
        <v>2.8199999999999999E-2</v>
      </c>
      <c r="N104" s="102">
        <v>2.8199999999999999E-2</v>
      </c>
      <c r="O104" s="102">
        <v>2.8199999999999999E-2</v>
      </c>
      <c r="P104" s="102">
        <v>2.8199999999999999E-2</v>
      </c>
      <c r="Q104" s="102">
        <v>2.8199999999999999E-2</v>
      </c>
      <c r="R104" s="102">
        <v>2.8199999999999999E-2</v>
      </c>
      <c r="S104" s="102">
        <v>2.8199999999999999E-2</v>
      </c>
      <c r="T104" s="102">
        <v>2.8199999999999999E-2</v>
      </c>
      <c r="U104" s="102">
        <v>2.8199999999999999E-2</v>
      </c>
      <c r="V104" s="102">
        <v>2.8199999999999999E-2</v>
      </c>
      <c r="W104" s="102">
        <v>2.8199999999999999E-2</v>
      </c>
      <c r="X104" s="102">
        <v>2.8199999999999999E-2</v>
      </c>
    </row>
    <row r="105" spans="1:24" x14ac:dyDescent="0.35">
      <c r="A105" s="79" t="str">
        <f>Rates!A105</f>
        <v>Adaptive Skills Training, Specialist, 1:2</v>
      </c>
      <c r="B105" t="s">
        <v>447</v>
      </c>
      <c r="C105" s="102">
        <v>2.8199999999999999E-2</v>
      </c>
      <c r="D105" s="102">
        <v>2.8199999999999999E-2</v>
      </c>
      <c r="E105" s="102">
        <v>2.8199999999999999E-2</v>
      </c>
      <c r="F105" s="102">
        <v>2.8199999999999999E-2</v>
      </c>
      <c r="G105" s="102">
        <v>2.8199999999999999E-2</v>
      </c>
      <c r="H105" s="102">
        <v>2.8199999999999999E-2</v>
      </c>
      <c r="I105" s="102">
        <v>2.8199999999999999E-2</v>
      </c>
      <c r="J105" s="102">
        <v>2.8199999999999999E-2</v>
      </c>
      <c r="K105" s="102">
        <v>2.8199999999999999E-2</v>
      </c>
      <c r="L105" s="102">
        <v>2.8199999999999999E-2</v>
      </c>
      <c r="M105" s="102">
        <v>2.8199999999999999E-2</v>
      </c>
      <c r="N105" s="102">
        <v>2.8199999999999999E-2</v>
      </c>
      <c r="O105" s="102">
        <v>2.8199999999999999E-2</v>
      </c>
      <c r="P105" s="102">
        <v>2.8199999999999999E-2</v>
      </c>
      <c r="Q105" s="102">
        <v>2.8199999999999999E-2</v>
      </c>
      <c r="R105" s="102">
        <v>2.8199999999999999E-2</v>
      </c>
      <c r="S105" s="102">
        <v>2.8199999999999999E-2</v>
      </c>
      <c r="T105" s="102">
        <v>2.8199999999999999E-2</v>
      </c>
      <c r="U105" s="102">
        <v>2.8199999999999999E-2</v>
      </c>
      <c r="V105" s="102">
        <v>2.8199999999999999E-2</v>
      </c>
      <c r="W105" s="102">
        <v>2.8199999999999999E-2</v>
      </c>
      <c r="X105" s="102">
        <v>2.8199999999999999E-2</v>
      </c>
    </row>
    <row r="106" spans="1:24" x14ac:dyDescent="0.35">
      <c r="A106" s="79" t="str">
        <f>Rates!A106</f>
        <v>Adaptive Skills Training, Specialist, 1:3</v>
      </c>
      <c r="B106" t="s">
        <v>448</v>
      </c>
      <c r="C106" s="102">
        <v>2.8199999999999999E-2</v>
      </c>
      <c r="D106" s="102">
        <v>2.8199999999999999E-2</v>
      </c>
      <c r="E106" s="102">
        <v>2.8199999999999999E-2</v>
      </c>
      <c r="F106" s="102">
        <v>2.8199999999999999E-2</v>
      </c>
      <c r="G106" s="102">
        <v>2.8199999999999999E-2</v>
      </c>
      <c r="H106" s="102">
        <v>2.8199999999999999E-2</v>
      </c>
      <c r="I106" s="102">
        <v>2.8199999999999999E-2</v>
      </c>
      <c r="J106" s="102">
        <v>2.8199999999999999E-2</v>
      </c>
      <c r="K106" s="102">
        <v>2.8199999999999999E-2</v>
      </c>
      <c r="L106" s="102">
        <v>2.8199999999999999E-2</v>
      </c>
      <c r="M106" s="102">
        <v>2.8199999999999999E-2</v>
      </c>
      <c r="N106" s="102">
        <v>2.8199999999999999E-2</v>
      </c>
      <c r="O106" s="102">
        <v>2.8199999999999999E-2</v>
      </c>
      <c r="P106" s="102">
        <v>2.8199999999999999E-2</v>
      </c>
      <c r="Q106" s="102">
        <v>2.8199999999999999E-2</v>
      </c>
      <c r="R106" s="102">
        <v>2.8199999999999999E-2</v>
      </c>
      <c r="S106" s="102">
        <v>2.8199999999999999E-2</v>
      </c>
      <c r="T106" s="102">
        <v>2.8199999999999999E-2</v>
      </c>
      <c r="U106" s="102">
        <v>2.8199999999999999E-2</v>
      </c>
      <c r="V106" s="102">
        <v>2.8199999999999999E-2</v>
      </c>
      <c r="W106" s="102">
        <v>2.8199999999999999E-2</v>
      </c>
      <c r="X106" s="102">
        <v>2.8199999999999999E-2</v>
      </c>
    </row>
    <row r="107" spans="1:24" x14ac:dyDescent="0.35">
      <c r="A107" s="79" t="str">
        <f>Rates!A107</f>
        <v>Behavior Analyst, 1:1</v>
      </c>
      <c r="B107" t="s">
        <v>449</v>
      </c>
      <c r="C107" s="102">
        <v>2.8199999999999999E-2</v>
      </c>
      <c r="D107" s="102">
        <v>2.8199999999999999E-2</v>
      </c>
      <c r="E107" s="102">
        <v>2.8199999999999999E-2</v>
      </c>
      <c r="F107" s="102">
        <v>2.8199999999999999E-2</v>
      </c>
      <c r="G107" s="102">
        <v>2.8199999999999999E-2</v>
      </c>
      <c r="H107" s="102">
        <v>2.8199999999999999E-2</v>
      </c>
      <c r="I107" s="102">
        <v>2.8199999999999999E-2</v>
      </c>
      <c r="J107" s="102">
        <v>2.8199999999999999E-2</v>
      </c>
      <c r="K107" s="102">
        <v>2.8199999999999999E-2</v>
      </c>
      <c r="L107" s="102">
        <v>2.8199999999999999E-2</v>
      </c>
      <c r="M107" s="102">
        <v>2.8199999999999999E-2</v>
      </c>
      <c r="N107" s="102">
        <v>2.8199999999999999E-2</v>
      </c>
      <c r="O107" s="102">
        <v>2.8199999999999999E-2</v>
      </c>
      <c r="P107" s="102">
        <v>2.8199999999999999E-2</v>
      </c>
      <c r="Q107" s="102">
        <v>2.8199999999999999E-2</v>
      </c>
      <c r="R107" s="102">
        <v>2.8199999999999999E-2</v>
      </c>
      <c r="S107" s="102">
        <v>2.8199999999999999E-2</v>
      </c>
      <c r="T107" s="102">
        <v>2.8199999999999999E-2</v>
      </c>
      <c r="U107" s="102">
        <v>2.8199999999999999E-2</v>
      </c>
      <c r="V107" s="102">
        <v>2.8199999999999999E-2</v>
      </c>
      <c r="W107" s="102">
        <v>2.8199999999999999E-2</v>
      </c>
      <c r="X107" s="102">
        <v>2.8199999999999999E-2</v>
      </c>
    </row>
    <row r="108" spans="1:24" x14ac:dyDescent="0.35">
      <c r="A108" s="79" t="str">
        <f>Rates!A108</f>
        <v>Behavior Analyst, 1:2</v>
      </c>
      <c r="B108" t="s">
        <v>450</v>
      </c>
      <c r="C108" s="102">
        <v>2.8199999999999999E-2</v>
      </c>
      <c r="D108" s="102">
        <v>2.8199999999999999E-2</v>
      </c>
      <c r="E108" s="102">
        <v>2.8199999999999999E-2</v>
      </c>
      <c r="F108" s="102">
        <v>2.8199999999999999E-2</v>
      </c>
      <c r="G108" s="102">
        <v>2.8199999999999999E-2</v>
      </c>
      <c r="H108" s="102">
        <v>2.8199999999999999E-2</v>
      </c>
      <c r="I108" s="102">
        <v>2.8199999999999999E-2</v>
      </c>
      <c r="J108" s="102">
        <v>2.8199999999999999E-2</v>
      </c>
      <c r="K108" s="102">
        <v>2.8199999999999999E-2</v>
      </c>
      <c r="L108" s="102">
        <v>2.8199999999999999E-2</v>
      </c>
      <c r="M108" s="102">
        <v>2.8199999999999999E-2</v>
      </c>
      <c r="N108" s="102">
        <v>2.8199999999999999E-2</v>
      </c>
      <c r="O108" s="102">
        <v>2.8199999999999999E-2</v>
      </c>
      <c r="P108" s="102">
        <v>2.8199999999999999E-2</v>
      </c>
      <c r="Q108" s="102">
        <v>2.8199999999999999E-2</v>
      </c>
      <c r="R108" s="102">
        <v>2.8199999999999999E-2</v>
      </c>
      <c r="S108" s="102">
        <v>2.8199999999999999E-2</v>
      </c>
      <c r="T108" s="102">
        <v>2.8199999999999999E-2</v>
      </c>
      <c r="U108" s="102">
        <v>2.8199999999999999E-2</v>
      </c>
      <c r="V108" s="102">
        <v>2.8199999999999999E-2</v>
      </c>
      <c r="W108" s="102">
        <v>2.8199999999999999E-2</v>
      </c>
      <c r="X108" s="102">
        <v>2.8199999999999999E-2</v>
      </c>
    </row>
    <row r="109" spans="1:24" x14ac:dyDescent="0.35">
      <c r="A109" s="79" t="str">
        <f>Rates!A109</f>
        <v>Behavior Analyst, 1:3</v>
      </c>
      <c r="B109" t="s">
        <v>451</v>
      </c>
      <c r="C109" s="102">
        <v>2.8199999999999999E-2</v>
      </c>
      <c r="D109" s="102">
        <v>2.8199999999999999E-2</v>
      </c>
      <c r="E109" s="102">
        <v>2.8199999999999999E-2</v>
      </c>
      <c r="F109" s="102">
        <v>2.8199999999999999E-2</v>
      </c>
      <c r="G109" s="102">
        <v>2.8199999999999999E-2</v>
      </c>
      <c r="H109" s="102">
        <v>2.8199999999999999E-2</v>
      </c>
      <c r="I109" s="102">
        <v>2.8199999999999999E-2</v>
      </c>
      <c r="J109" s="102">
        <v>2.8199999999999999E-2</v>
      </c>
      <c r="K109" s="102">
        <v>2.8199999999999999E-2</v>
      </c>
      <c r="L109" s="102">
        <v>2.8199999999999999E-2</v>
      </c>
      <c r="M109" s="102">
        <v>2.8199999999999999E-2</v>
      </c>
      <c r="N109" s="102">
        <v>2.8199999999999999E-2</v>
      </c>
      <c r="O109" s="102">
        <v>2.8199999999999999E-2</v>
      </c>
      <c r="P109" s="102">
        <v>2.8199999999999999E-2</v>
      </c>
      <c r="Q109" s="102">
        <v>2.8199999999999999E-2</v>
      </c>
      <c r="R109" s="102">
        <v>2.8199999999999999E-2</v>
      </c>
      <c r="S109" s="102">
        <v>2.8199999999999999E-2</v>
      </c>
      <c r="T109" s="102">
        <v>2.8199999999999999E-2</v>
      </c>
      <c r="U109" s="102">
        <v>2.8199999999999999E-2</v>
      </c>
      <c r="V109" s="102">
        <v>2.8199999999999999E-2</v>
      </c>
      <c r="W109" s="102">
        <v>2.8199999999999999E-2</v>
      </c>
      <c r="X109" s="102">
        <v>2.8199999999999999E-2</v>
      </c>
    </row>
    <row r="110" spans="1:24" x14ac:dyDescent="0.35">
      <c r="A110" s="79" t="str">
        <f>Rates!A110</f>
        <v>Associate Behavior Analyst, 1:1</v>
      </c>
      <c r="B110" t="s">
        <v>452</v>
      </c>
      <c r="C110" s="102">
        <v>2.8199999999999999E-2</v>
      </c>
      <c r="D110" s="102">
        <v>2.8199999999999999E-2</v>
      </c>
      <c r="E110" s="102">
        <v>2.8199999999999999E-2</v>
      </c>
      <c r="F110" s="102">
        <v>2.8199999999999999E-2</v>
      </c>
      <c r="G110" s="102">
        <v>2.8199999999999999E-2</v>
      </c>
      <c r="H110" s="102">
        <v>2.8199999999999999E-2</v>
      </c>
      <c r="I110" s="102">
        <v>2.8199999999999999E-2</v>
      </c>
      <c r="J110" s="102">
        <v>2.8199999999999999E-2</v>
      </c>
      <c r="K110" s="102">
        <v>2.8199999999999999E-2</v>
      </c>
      <c r="L110" s="102">
        <v>2.8199999999999999E-2</v>
      </c>
      <c r="M110" s="102">
        <v>2.8199999999999999E-2</v>
      </c>
      <c r="N110" s="102">
        <v>2.8199999999999999E-2</v>
      </c>
      <c r="O110" s="102">
        <v>2.8199999999999999E-2</v>
      </c>
      <c r="P110" s="102">
        <v>2.8199999999999999E-2</v>
      </c>
      <c r="Q110" s="102">
        <v>2.8199999999999999E-2</v>
      </c>
      <c r="R110" s="102">
        <v>2.8199999999999999E-2</v>
      </c>
      <c r="S110" s="102">
        <v>2.8199999999999999E-2</v>
      </c>
      <c r="T110" s="102">
        <v>2.8199999999999999E-2</v>
      </c>
      <c r="U110" s="102">
        <v>2.8199999999999999E-2</v>
      </c>
      <c r="V110" s="102">
        <v>2.8199999999999999E-2</v>
      </c>
      <c r="W110" s="102">
        <v>2.8199999999999999E-2</v>
      </c>
      <c r="X110" s="102">
        <v>2.8199999999999999E-2</v>
      </c>
    </row>
    <row r="111" spans="1:24" x14ac:dyDescent="0.35">
      <c r="A111" s="79" t="str">
        <f>Rates!A111</f>
        <v>Associate Behavior Analyst, 1:2</v>
      </c>
      <c r="B111" t="s">
        <v>453</v>
      </c>
      <c r="C111" s="102">
        <v>2.8199999999999999E-2</v>
      </c>
      <c r="D111" s="102">
        <v>2.8199999999999999E-2</v>
      </c>
      <c r="E111" s="102">
        <v>2.8199999999999999E-2</v>
      </c>
      <c r="F111" s="102">
        <v>2.8199999999999999E-2</v>
      </c>
      <c r="G111" s="102">
        <v>2.8199999999999999E-2</v>
      </c>
      <c r="H111" s="102">
        <v>2.8199999999999999E-2</v>
      </c>
      <c r="I111" s="102">
        <v>2.8199999999999999E-2</v>
      </c>
      <c r="J111" s="102">
        <v>2.8199999999999999E-2</v>
      </c>
      <c r="K111" s="102">
        <v>2.8199999999999999E-2</v>
      </c>
      <c r="L111" s="102">
        <v>2.8199999999999999E-2</v>
      </c>
      <c r="M111" s="102">
        <v>2.8199999999999999E-2</v>
      </c>
      <c r="N111" s="102">
        <v>2.8199999999999999E-2</v>
      </c>
      <c r="O111" s="102">
        <v>2.8199999999999999E-2</v>
      </c>
      <c r="P111" s="102">
        <v>2.8199999999999999E-2</v>
      </c>
      <c r="Q111" s="102">
        <v>2.8199999999999999E-2</v>
      </c>
      <c r="R111" s="102">
        <v>2.8199999999999999E-2</v>
      </c>
      <c r="S111" s="102">
        <v>2.8199999999999999E-2</v>
      </c>
      <c r="T111" s="102">
        <v>2.8199999999999999E-2</v>
      </c>
      <c r="U111" s="102">
        <v>2.8199999999999999E-2</v>
      </c>
      <c r="V111" s="102">
        <v>2.8199999999999999E-2</v>
      </c>
      <c r="W111" s="102">
        <v>2.8199999999999999E-2</v>
      </c>
      <c r="X111" s="102">
        <v>2.8199999999999999E-2</v>
      </c>
    </row>
    <row r="112" spans="1:24" x14ac:dyDescent="0.35">
      <c r="A112" s="79" t="str">
        <f>Rates!A112</f>
        <v>Associate Behavior Analyst, 1:3</v>
      </c>
      <c r="B112" t="s">
        <v>454</v>
      </c>
      <c r="C112" s="102">
        <v>2.8199999999999999E-2</v>
      </c>
      <c r="D112" s="102">
        <v>2.8199999999999999E-2</v>
      </c>
      <c r="E112" s="102">
        <v>2.8199999999999999E-2</v>
      </c>
      <c r="F112" s="102">
        <v>2.8199999999999999E-2</v>
      </c>
      <c r="G112" s="102">
        <v>2.8199999999999999E-2</v>
      </c>
      <c r="H112" s="102">
        <v>2.8199999999999999E-2</v>
      </c>
      <c r="I112" s="102">
        <v>2.8199999999999999E-2</v>
      </c>
      <c r="J112" s="102">
        <v>2.8199999999999999E-2</v>
      </c>
      <c r="K112" s="102">
        <v>2.8199999999999999E-2</v>
      </c>
      <c r="L112" s="102">
        <v>2.8199999999999999E-2</v>
      </c>
      <c r="M112" s="102">
        <v>2.8199999999999999E-2</v>
      </c>
      <c r="N112" s="102">
        <v>2.8199999999999999E-2</v>
      </c>
      <c r="O112" s="102">
        <v>2.8199999999999999E-2</v>
      </c>
      <c r="P112" s="102">
        <v>2.8199999999999999E-2</v>
      </c>
      <c r="Q112" s="102">
        <v>2.8199999999999999E-2</v>
      </c>
      <c r="R112" s="102">
        <v>2.8199999999999999E-2</v>
      </c>
      <c r="S112" s="102">
        <v>2.8199999999999999E-2</v>
      </c>
      <c r="T112" s="102">
        <v>2.8199999999999999E-2</v>
      </c>
      <c r="U112" s="102">
        <v>2.8199999999999999E-2</v>
      </c>
      <c r="V112" s="102">
        <v>2.8199999999999999E-2</v>
      </c>
      <c r="W112" s="102">
        <v>2.8199999999999999E-2</v>
      </c>
      <c r="X112" s="102">
        <v>2.8199999999999999E-2</v>
      </c>
    </row>
    <row r="113" spans="1:24" x14ac:dyDescent="0.35">
      <c r="A113" s="79" t="str">
        <f>Rates!A113</f>
        <v>Behavior Management Assistant, 1:1</v>
      </c>
      <c r="B113" t="s">
        <v>455</v>
      </c>
      <c r="C113" s="102">
        <v>2.8199999999999999E-2</v>
      </c>
      <c r="D113" s="102">
        <v>2.8199999999999999E-2</v>
      </c>
      <c r="E113" s="102">
        <v>2.8199999999999999E-2</v>
      </c>
      <c r="F113" s="102">
        <v>2.8199999999999999E-2</v>
      </c>
      <c r="G113" s="102">
        <v>2.8199999999999999E-2</v>
      </c>
      <c r="H113" s="102">
        <v>2.8199999999999999E-2</v>
      </c>
      <c r="I113" s="102">
        <v>2.8199999999999999E-2</v>
      </c>
      <c r="J113" s="102">
        <v>2.8199999999999999E-2</v>
      </c>
      <c r="K113" s="102">
        <v>2.8199999999999999E-2</v>
      </c>
      <c r="L113" s="102">
        <v>2.8199999999999999E-2</v>
      </c>
      <c r="M113" s="102">
        <v>2.8199999999999999E-2</v>
      </c>
      <c r="N113" s="102">
        <v>2.8199999999999999E-2</v>
      </c>
      <c r="O113" s="102">
        <v>2.8199999999999999E-2</v>
      </c>
      <c r="P113" s="102">
        <v>2.8199999999999999E-2</v>
      </c>
      <c r="Q113" s="102">
        <v>2.8199999999999999E-2</v>
      </c>
      <c r="R113" s="102">
        <v>2.8199999999999999E-2</v>
      </c>
      <c r="S113" s="102">
        <v>2.8199999999999999E-2</v>
      </c>
      <c r="T113" s="102">
        <v>2.8199999999999999E-2</v>
      </c>
      <c r="U113" s="102">
        <v>2.8199999999999999E-2</v>
      </c>
      <c r="V113" s="102">
        <v>2.8199999999999999E-2</v>
      </c>
      <c r="W113" s="102">
        <v>2.8199999999999999E-2</v>
      </c>
      <c r="X113" s="102">
        <v>2.8199999999999999E-2</v>
      </c>
    </row>
    <row r="114" spans="1:24" x14ac:dyDescent="0.35">
      <c r="A114" s="79" t="str">
        <f>Rates!A114</f>
        <v>Behavior Management Assistant, 1:2</v>
      </c>
      <c r="B114" t="s">
        <v>456</v>
      </c>
      <c r="C114" s="102">
        <v>2.8199999999999999E-2</v>
      </c>
      <c r="D114" s="102">
        <v>2.8199999999999999E-2</v>
      </c>
      <c r="E114" s="102">
        <v>2.8199999999999999E-2</v>
      </c>
      <c r="F114" s="102">
        <v>2.8199999999999999E-2</v>
      </c>
      <c r="G114" s="102">
        <v>2.8199999999999999E-2</v>
      </c>
      <c r="H114" s="102">
        <v>2.8199999999999999E-2</v>
      </c>
      <c r="I114" s="102">
        <v>2.8199999999999999E-2</v>
      </c>
      <c r="J114" s="102">
        <v>2.8199999999999999E-2</v>
      </c>
      <c r="K114" s="102">
        <v>2.8199999999999999E-2</v>
      </c>
      <c r="L114" s="102">
        <v>2.8199999999999999E-2</v>
      </c>
      <c r="M114" s="102">
        <v>2.8199999999999999E-2</v>
      </c>
      <c r="N114" s="102">
        <v>2.8199999999999999E-2</v>
      </c>
      <c r="O114" s="102">
        <v>2.8199999999999999E-2</v>
      </c>
      <c r="P114" s="102">
        <v>2.8199999999999999E-2</v>
      </c>
      <c r="Q114" s="102">
        <v>2.8199999999999999E-2</v>
      </c>
      <c r="R114" s="102">
        <v>2.8199999999999999E-2</v>
      </c>
      <c r="S114" s="102">
        <v>2.8199999999999999E-2</v>
      </c>
      <c r="T114" s="102">
        <v>2.8199999999999999E-2</v>
      </c>
      <c r="U114" s="102">
        <v>2.8199999999999999E-2</v>
      </c>
      <c r="V114" s="102">
        <v>2.8199999999999999E-2</v>
      </c>
      <c r="W114" s="102">
        <v>2.8199999999999999E-2</v>
      </c>
      <c r="X114" s="102">
        <v>2.8199999999999999E-2</v>
      </c>
    </row>
    <row r="115" spans="1:24" x14ac:dyDescent="0.35">
      <c r="A115" s="79" t="str">
        <f>Rates!A115</f>
        <v>Behavior Management Assistant, 1:3</v>
      </c>
      <c r="B115" t="s">
        <v>457</v>
      </c>
      <c r="C115" s="102">
        <v>2.8199999999999999E-2</v>
      </c>
      <c r="D115" s="102">
        <v>2.8199999999999999E-2</v>
      </c>
      <c r="E115" s="102">
        <v>2.8199999999999999E-2</v>
      </c>
      <c r="F115" s="102">
        <v>2.8199999999999999E-2</v>
      </c>
      <c r="G115" s="102">
        <v>2.8199999999999999E-2</v>
      </c>
      <c r="H115" s="102">
        <v>2.8199999999999999E-2</v>
      </c>
      <c r="I115" s="102">
        <v>2.8199999999999999E-2</v>
      </c>
      <c r="J115" s="102">
        <v>2.8199999999999999E-2</v>
      </c>
      <c r="K115" s="102">
        <v>2.8199999999999999E-2</v>
      </c>
      <c r="L115" s="102">
        <v>2.8199999999999999E-2</v>
      </c>
      <c r="M115" s="102">
        <v>2.8199999999999999E-2</v>
      </c>
      <c r="N115" s="102">
        <v>2.8199999999999999E-2</v>
      </c>
      <c r="O115" s="102">
        <v>2.8199999999999999E-2</v>
      </c>
      <c r="P115" s="102">
        <v>2.8199999999999999E-2</v>
      </c>
      <c r="Q115" s="102">
        <v>2.8199999999999999E-2</v>
      </c>
      <c r="R115" s="102">
        <v>2.8199999999999999E-2</v>
      </c>
      <c r="S115" s="102">
        <v>2.8199999999999999E-2</v>
      </c>
      <c r="T115" s="102">
        <v>2.8199999999999999E-2</v>
      </c>
      <c r="U115" s="102">
        <v>2.8199999999999999E-2</v>
      </c>
      <c r="V115" s="102">
        <v>2.8199999999999999E-2</v>
      </c>
      <c r="W115" s="102">
        <v>2.8199999999999999E-2</v>
      </c>
      <c r="X115" s="102">
        <v>2.8199999999999999E-2</v>
      </c>
    </row>
    <row r="116" spans="1:24" x14ac:dyDescent="0.35">
      <c r="A116" s="79" t="str">
        <f>Rates!A116</f>
        <v>Behavior Technician - Paraprofessional, 1:1</v>
      </c>
      <c r="B116" t="s">
        <v>458</v>
      </c>
      <c r="C116" s="102">
        <v>2.8199999999999999E-2</v>
      </c>
      <c r="D116" s="102">
        <v>2.8199999999999999E-2</v>
      </c>
      <c r="E116" s="102">
        <v>2.8199999999999999E-2</v>
      </c>
      <c r="F116" s="102">
        <v>2.8199999999999999E-2</v>
      </c>
      <c r="G116" s="102">
        <v>2.8199999999999999E-2</v>
      </c>
      <c r="H116" s="102">
        <v>2.8199999999999999E-2</v>
      </c>
      <c r="I116" s="102">
        <v>2.8199999999999999E-2</v>
      </c>
      <c r="J116" s="102">
        <v>2.8199999999999999E-2</v>
      </c>
      <c r="K116" s="102">
        <v>2.8199999999999999E-2</v>
      </c>
      <c r="L116" s="102">
        <v>2.8199999999999999E-2</v>
      </c>
      <c r="M116" s="102">
        <v>2.8199999999999999E-2</v>
      </c>
      <c r="N116" s="102">
        <v>2.8199999999999999E-2</v>
      </c>
      <c r="O116" s="102">
        <v>2.8199999999999999E-2</v>
      </c>
      <c r="P116" s="102">
        <v>2.8199999999999999E-2</v>
      </c>
      <c r="Q116" s="102">
        <v>2.8199999999999999E-2</v>
      </c>
      <c r="R116" s="102">
        <v>2.8199999999999999E-2</v>
      </c>
      <c r="S116" s="102">
        <v>2.8199999999999999E-2</v>
      </c>
      <c r="T116" s="102">
        <v>2.8199999999999999E-2</v>
      </c>
      <c r="U116" s="102">
        <v>2.8199999999999999E-2</v>
      </c>
      <c r="V116" s="102">
        <v>2.8199999999999999E-2</v>
      </c>
      <c r="W116" s="102">
        <v>2.8199999999999999E-2</v>
      </c>
      <c r="X116" s="102">
        <v>2.8199999999999999E-2</v>
      </c>
    </row>
    <row r="117" spans="1:24" x14ac:dyDescent="0.35">
      <c r="A117" s="79" t="str">
        <f>Rates!A117</f>
        <v>Behavior Technician - Paraprofessional, 1:2</v>
      </c>
      <c r="B117" t="s">
        <v>459</v>
      </c>
      <c r="C117" s="102">
        <v>2.8199999999999999E-2</v>
      </c>
      <c r="D117" s="102">
        <v>2.8199999999999999E-2</v>
      </c>
      <c r="E117" s="102">
        <v>2.8199999999999999E-2</v>
      </c>
      <c r="F117" s="102">
        <v>2.8199999999999999E-2</v>
      </c>
      <c r="G117" s="102">
        <v>2.8199999999999999E-2</v>
      </c>
      <c r="H117" s="102">
        <v>2.8199999999999999E-2</v>
      </c>
      <c r="I117" s="102">
        <v>2.8199999999999999E-2</v>
      </c>
      <c r="J117" s="102">
        <v>2.8199999999999999E-2</v>
      </c>
      <c r="K117" s="102">
        <v>2.8199999999999999E-2</v>
      </c>
      <c r="L117" s="102">
        <v>2.8199999999999999E-2</v>
      </c>
      <c r="M117" s="102">
        <v>2.8199999999999999E-2</v>
      </c>
      <c r="N117" s="102">
        <v>2.8199999999999999E-2</v>
      </c>
      <c r="O117" s="102">
        <v>2.8199999999999999E-2</v>
      </c>
      <c r="P117" s="102">
        <v>2.8199999999999999E-2</v>
      </c>
      <c r="Q117" s="102">
        <v>2.8199999999999999E-2</v>
      </c>
      <c r="R117" s="102">
        <v>2.8199999999999999E-2</v>
      </c>
      <c r="S117" s="102">
        <v>2.8199999999999999E-2</v>
      </c>
      <c r="T117" s="102">
        <v>2.8199999999999999E-2</v>
      </c>
      <c r="U117" s="102">
        <v>2.8199999999999999E-2</v>
      </c>
      <c r="V117" s="102">
        <v>2.8199999999999999E-2</v>
      </c>
      <c r="W117" s="102">
        <v>2.8199999999999999E-2</v>
      </c>
      <c r="X117" s="102">
        <v>2.8199999999999999E-2</v>
      </c>
    </row>
    <row r="118" spans="1:24" x14ac:dyDescent="0.35">
      <c r="A118" s="79" t="str">
        <f>Rates!A118</f>
        <v>Behavior Technician - Paraprofessional, 1:3</v>
      </c>
      <c r="B118" t="s">
        <v>460</v>
      </c>
      <c r="C118" s="102">
        <v>2.8199999999999999E-2</v>
      </c>
      <c r="D118" s="102">
        <v>2.8199999999999999E-2</v>
      </c>
      <c r="E118" s="102">
        <v>2.8199999999999999E-2</v>
      </c>
      <c r="F118" s="102">
        <v>2.8199999999999999E-2</v>
      </c>
      <c r="G118" s="102">
        <v>2.8199999999999999E-2</v>
      </c>
      <c r="H118" s="102">
        <v>2.8199999999999999E-2</v>
      </c>
      <c r="I118" s="102">
        <v>2.8199999999999999E-2</v>
      </c>
      <c r="J118" s="102">
        <v>2.8199999999999999E-2</v>
      </c>
      <c r="K118" s="102">
        <v>2.8199999999999999E-2</v>
      </c>
      <c r="L118" s="102">
        <v>2.8199999999999999E-2</v>
      </c>
      <c r="M118" s="102">
        <v>2.8199999999999999E-2</v>
      </c>
      <c r="N118" s="102">
        <v>2.8199999999999999E-2</v>
      </c>
      <c r="O118" s="102">
        <v>2.8199999999999999E-2</v>
      </c>
      <c r="P118" s="102">
        <v>2.8199999999999999E-2</v>
      </c>
      <c r="Q118" s="102">
        <v>2.8199999999999999E-2</v>
      </c>
      <c r="R118" s="102">
        <v>2.8199999999999999E-2</v>
      </c>
      <c r="S118" s="102">
        <v>2.8199999999999999E-2</v>
      </c>
      <c r="T118" s="102">
        <v>2.8199999999999999E-2</v>
      </c>
      <c r="U118" s="102">
        <v>2.8199999999999999E-2</v>
      </c>
      <c r="V118" s="102">
        <v>2.8199999999999999E-2</v>
      </c>
      <c r="W118" s="102">
        <v>2.8199999999999999E-2</v>
      </c>
      <c r="X118" s="102">
        <v>2.8199999999999999E-2</v>
      </c>
    </row>
    <row r="119" spans="1:24" x14ac:dyDescent="0.35">
      <c r="A119" s="79" t="str">
        <f>Rates!A119</f>
        <v>Behavior Management Consultant, 1:1</v>
      </c>
      <c r="B119" t="s">
        <v>461</v>
      </c>
      <c r="C119" s="102">
        <v>2.8199999999999999E-2</v>
      </c>
      <c r="D119" s="102">
        <v>2.8199999999999999E-2</v>
      </c>
      <c r="E119" s="102">
        <v>2.8199999999999999E-2</v>
      </c>
      <c r="F119" s="102">
        <v>2.8199999999999999E-2</v>
      </c>
      <c r="G119" s="102">
        <v>2.8199999999999999E-2</v>
      </c>
      <c r="H119" s="102">
        <v>2.8199999999999999E-2</v>
      </c>
      <c r="I119" s="102">
        <v>2.8199999999999999E-2</v>
      </c>
      <c r="J119" s="102">
        <v>2.8199999999999999E-2</v>
      </c>
      <c r="K119" s="102">
        <v>2.8199999999999999E-2</v>
      </c>
      <c r="L119" s="102">
        <v>2.8199999999999999E-2</v>
      </c>
      <c r="M119" s="102">
        <v>2.8199999999999999E-2</v>
      </c>
      <c r="N119" s="102">
        <v>2.8199999999999999E-2</v>
      </c>
      <c r="O119" s="102">
        <v>2.8199999999999999E-2</v>
      </c>
      <c r="P119" s="102">
        <v>2.8199999999999999E-2</v>
      </c>
      <c r="Q119" s="102">
        <v>2.8199999999999999E-2</v>
      </c>
      <c r="R119" s="102">
        <v>2.8199999999999999E-2</v>
      </c>
      <c r="S119" s="102">
        <v>2.8199999999999999E-2</v>
      </c>
      <c r="T119" s="102">
        <v>2.8199999999999999E-2</v>
      </c>
      <c r="U119" s="102">
        <v>2.8199999999999999E-2</v>
      </c>
      <c r="V119" s="102">
        <v>2.8199999999999999E-2</v>
      </c>
      <c r="W119" s="102">
        <v>2.8199999999999999E-2</v>
      </c>
      <c r="X119" s="102">
        <v>2.8199999999999999E-2</v>
      </c>
    </row>
    <row r="120" spans="1:24" x14ac:dyDescent="0.35">
      <c r="A120" s="79" t="str">
        <f>Rates!A120</f>
        <v>Behavior Management Consultant, 1:2</v>
      </c>
      <c r="B120" t="s">
        <v>462</v>
      </c>
      <c r="C120" s="102">
        <v>2.8199999999999999E-2</v>
      </c>
      <c r="D120" s="102">
        <v>2.8199999999999999E-2</v>
      </c>
      <c r="E120" s="102">
        <v>2.8199999999999999E-2</v>
      </c>
      <c r="F120" s="102">
        <v>2.8199999999999999E-2</v>
      </c>
      <c r="G120" s="102">
        <v>2.8199999999999999E-2</v>
      </c>
      <c r="H120" s="102">
        <v>2.8199999999999999E-2</v>
      </c>
      <c r="I120" s="102">
        <v>2.8199999999999999E-2</v>
      </c>
      <c r="J120" s="102">
        <v>2.8199999999999999E-2</v>
      </c>
      <c r="K120" s="102">
        <v>2.8199999999999999E-2</v>
      </c>
      <c r="L120" s="102">
        <v>2.8199999999999999E-2</v>
      </c>
      <c r="M120" s="102">
        <v>2.8199999999999999E-2</v>
      </c>
      <c r="N120" s="102">
        <v>2.8199999999999999E-2</v>
      </c>
      <c r="O120" s="102">
        <v>2.8199999999999999E-2</v>
      </c>
      <c r="P120" s="102">
        <v>2.8199999999999999E-2</v>
      </c>
      <c r="Q120" s="102">
        <v>2.8199999999999999E-2</v>
      </c>
      <c r="R120" s="102">
        <v>2.8199999999999999E-2</v>
      </c>
      <c r="S120" s="102">
        <v>2.8199999999999999E-2</v>
      </c>
      <c r="T120" s="102">
        <v>2.8199999999999999E-2</v>
      </c>
      <c r="U120" s="102">
        <v>2.8199999999999999E-2</v>
      </c>
      <c r="V120" s="102">
        <v>2.8199999999999999E-2</v>
      </c>
      <c r="W120" s="102">
        <v>2.8199999999999999E-2</v>
      </c>
      <c r="X120" s="102">
        <v>2.8199999999999999E-2</v>
      </c>
    </row>
    <row r="121" spans="1:24" x14ac:dyDescent="0.35">
      <c r="A121" s="79" t="str">
        <f>Rates!A121</f>
        <v>Behavior Management Consultant, 1:3</v>
      </c>
      <c r="B121" t="s">
        <v>463</v>
      </c>
      <c r="C121" s="102">
        <v>2.8199999999999999E-2</v>
      </c>
      <c r="D121" s="102">
        <v>2.8199999999999999E-2</v>
      </c>
      <c r="E121" s="102">
        <v>2.8199999999999999E-2</v>
      </c>
      <c r="F121" s="102">
        <v>2.8199999999999999E-2</v>
      </c>
      <c r="G121" s="102">
        <v>2.8199999999999999E-2</v>
      </c>
      <c r="H121" s="102">
        <v>2.8199999999999999E-2</v>
      </c>
      <c r="I121" s="102">
        <v>2.8199999999999999E-2</v>
      </c>
      <c r="J121" s="102">
        <v>2.8199999999999999E-2</v>
      </c>
      <c r="K121" s="102">
        <v>2.8199999999999999E-2</v>
      </c>
      <c r="L121" s="102">
        <v>2.8199999999999999E-2</v>
      </c>
      <c r="M121" s="102">
        <v>2.8199999999999999E-2</v>
      </c>
      <c r="N121" s="102">
        <v>2.8199999999999999E-2</v>
      </c>
      <c r="O121" s="102">
        <v>2.8199999999999999E-2</v>
      </c>
      <c r="P121" s="102">
        <v>2.8199999999999999E-2</v>
      </c>
      <c r="Q121" s="102">
        <v>2.8199999999999999E-2</v>
      </c>
      <c r="R121" s="102">
        <v>2.8199999999999999E-2</v>
      </c>
      <c r="S121" s="102">
        <v>2.8199999999999999E-2</v>
      </c>
      <c r="T121" s="102">
        <v>2.8199999999999999E-2</v>
      </c>
      <c r="U121" s="102">
        <v>2.8199999999999999E-2</v>
      </c>
      <c r="V121" s="102">
        <v>2.8199999999999999E-2</v>
      </c>
      <c r="W121" s="102">
        <v>2.8199999999999999E-2</v>
      </c>
      <c r="X121" s="102">
        <v>2.8199999999999999E-2</v>
      </c>
    </row>
    <row r="122" spans="1:24" x14ac:dyDescent="0.35">
      <c r="A122" s="79" t="str">
        <f>Rates!A122</f>
        <v>Specialized Therapeutic Services, Professional, Home and Community-Based, 1:1</v>
      </c>
      <c r="B122" t="s">
        <v>464</v>
      </c>
      <c r="C122" s="102">
        <v>2.8199999999999999E-2</v>
      </c>
      <c r="D122" s="102">
        <v>2.8199999999999999E-2</v>
      </c>
      <c r="E122" s="102">
        <v>2.8199999999999999E-2</v>
      </c>
      <c r="F122" s="102">
        <v>2.8199999999999999E-2</v>
      </c>
      <c r="G122" s="102">
        <v>2.8199999999999999E-2</v>
      </c>
      <c r="H122" s="102">
        <v>2.8199999999999999E-2</v>
      </c>
      <c r="I122" s="102">
        <v>2.8199999999999999E-2</v>
      </c>
      <c r="J122" s="102">
        <v>2.8199999999999999E-2</v>
      </c>
      <c r="K122" s="102">
        <v>2.8199999999999999E-2</v>
      </c>
      <c r="L122" s="102">
        <v>2.8199999999999999E-2</v>
      </c>
      <c r="M122" s="102">
        <v>2.8199999999999999E-2</v>
      </c>
      <c r="N122" s="102">
        <v>2.8199999999999999E-2</v>
      </c>
      <c r="O122" s="102">
        <v>2.8199999999999999E-2</v>
      </c>
      <c r="P122" s="102">
        <v>2.8199999999999999E-2</v>
      </c>
      <c r="Q122" s="102">
        <v>2.8199999999999999E-2</v>
      </c>
      <c r="R122" s="102">
        <v>2.8199999999999999E-2</v>
      </c>
      <c r="S122" s="102">
        <v>2.8199999999999999E-2</v>
      </c>
      <c r="T122" s="102">
        <v>2.8199999999999999E-2</v>
      </c>
      <c r="U122" s="102">
        <v>2.8199999999999999E-2</v>
      </c>
      <c r="V122" s="102">
        <v>2.8199999999999999E-2</v>
      </c>
      <c r="W122" s="102">
        <v>2.8199999999999999E-2</v>
      </c>
      <c r="X122" s="102">
        <v>2.8199999999999999E-2</v>
      </c>
    </row>
    <row r="123" spans="1:24" x14ac:dyDescent="0.35">
      <c r="A123" s="79" t="str">
        <f>Rates!A123</f>
        <v>Specialized Therapeutic Services, Professional, Home and Community-Based, 1:2</v>
      </c>
      <c r="B123" t="s">
        <v>465</v>
      </c>
      <c r="C123" s="102">
        <v>2.8199999999999999E-2</v>
      </c>
      <c r="D123" s="102">
        <v>2.8199999999999999E-2</v>
      </c>
      <c r="E123" s="102">
        <v>2.8199999999999999E-2</v>
      </c>
      <c r="F123" s="102">
        <v>2.8199999999999999E-2</v>
      </c>
      <c r="G123" s="102">
        <v>2.8199999999999999E-2</v>
      </c>
      <c r="H123" s="102">
        <v>2.8199999999999999E-2</v>
      </c>
      <c r="I123" s="102">
        <v>2.8199999999999999E-2</v>
      </c>
      <c r="J123" s="102">
        <v>2.8199999999999999E-2</v>
      </c>
      <c r="K123" s="102">
        <v>2.8199999999999999E-2</v>
      </c>
      <c r="L123" s="102">
        <v>2.8199999999999999E-2</v>
      </c>
      <c r="M123" s="102">
        <v>2.8199999999999999E-2</v>
      </c>
      <c r="N123" s="102">
        <v>2.8199999999999999E-2</v>
      </c>
      <c r="O123" s="102">
        <v>2.8199999999999999E-2</v>
      </c>
      <c r="P123" s="102">
        <v>2.8199999999999999E-2</v>
      </c>
      <c r="Q123" s="102">
        <v>2.8199999999999999E-2</v>
      </c>
      <c r="R123" s="102">
        <v>2.8199999999999999E-2</v>
      </c>
      <c r="S123" s="102">
        <v>2.8199999999999999E-2</v>
      </c>
      <c r="T123" s="102">
        <v>2.8199999999999999E-2</v>
      </c>
      <c r="U123" s="102">
        <v>2.8199999999999999E-2</v>
      </c>
      <c r="V123" s="102">
        <v>2.8199999999999999E-2</v>
      </c>
      <c r="W123" s="102">
        <v>2.8199999999999999E-2</v>
      </c>
      <c r="X123" s="102">
        <v>2.8199999999999999E-2</v>
      </c>
    </row>
    <row r="124" spans="1:24" x14ac:dyDescent="0.35">
      <c r="A124" s="79" t="str">
        <f>Rates!A124</f>
        <v>Specialized Therapeutic Services, Professional, Home and Community-Based, 1:3</v>
      </c>
      <c r="B124" t="s">
        <v>466</v>
      </c>
      <c r="C124" s="102">
        <v>2.8199999999999999E-2</v>
      </c>
      <c r="D124" s="102">
        <v>2.8199999999999999E-2</v>
      </c>
      <c r="E124" s="102">
        <v>2.8199999999999999E-2</v>
      </c>
      <c r="F124" s="102">
        <v>2.8199999999999999E-2</v>
      </c>
      <c r="G124" s="102">
        <v>2.8199999999999999E-2</v>
      </c>
      <c r="H124" s="102">
        <v>2.8199999999999999E-2</v>
      </c>
      <c r="I124" s="102">
        <v>2.8199999999999999E-2</v>
      </c>
      <c r="J124" s="102">
        <v>2.8199999999999999E-2</v>
      </c>
      <c r="K124" s="102">
        <v>2.8199999999999999E-2</v>
      </c>
      <c r="L124" s="102">
        <v>2.8199999999999999E-2</v>
      </c>
      <c r="M124" s="102">
        <v>2.8199999999999999E-2</v>
      </c>
      <c r="N124" s="102">
        <v>2.8199999999999999E-2</v>
      </c>
      <c r="O124" s="102">
        <v>2.8199999999999999E-2</v>
      </c>
      <c r="P124" s="102">
        <v>2.8199999999999999E-2</v>
      </c>
      <c r="Q124" s="102">
        <v>2.8199999999999999E-2</v>
      </c>
      <c r="R124" s="102">
        <v>2.8199999999999999E-2</v>
      </c>
      <c r="S124" s="102">
        <v>2.8199999999999999E-2</v>
      </c>
      <c r="T124" s="102">
        <v>2.8199999999999999E-2</v>
      </c>
      <c r="U124" s="102">
        <v>2.8199999999999999E-2</v>
      </c>
      <c r="V124" s="102">
        <v>2.8199999999999999E-2</v>
      </c>
      <c r="W124" s="102">
        <v>2.8199999999999999E-2</v>
      </c>
      <c r="X124" s="102">
        <v>2.8199999999999999E-2</v>
      </c>
    </row>
    <row r="125" spans="1:24" x14ac:dyDescent="0.35">
      <c r="A125" s="79" t="str">
        <f>Rates!A125</f>
        <v>Specialized Therapeutic Services, Assistant, Home and Community-Based, 1:1</v>
      </c>
      <c r="B125" t="s">
        <v>467</v>
      </c>
      <c r="C125" s="102">
        <v>2.8199999999999999E-2</v>
      </c>
      <c r="D125" s="102">
        <v>2.8199999999999999E-2</v>
      </c>
      <c r="E125" s="102">
        <v>2.8199999999999999E-2</v>
      </c>
      <c r="F125" s="102">
        <v>2.8199999999999999E-2</v>
      </c>
      <c r="G125" s="102">
        <v>2.8199999999999999E-2</v>
      </c>
      <c r="H125" s="102">
        <v>2.8199999999999999E-2</v>
      </c>
      <c r="I125" s="102">
        <v>2.8199999999999999E-2</v>
      </c>
      <c r="J125" s="102">
        <v>2.8199999999999999E-2</v>
      </c>
      <c r="K125" s="102">
        <v>2.8199999999999999E-2</v>
      </c>
      <c r="L125" s="102">
        <v>2.8199999999999999E-2</v>
      </c>
      <c r="M125" s="102">
        <v>2.8199999999999999E-2</v>
      </c>
      <c r="N125" s="102">
        <v>2.8199999999999999E-2</v>
      </c>
      <c r="O125" s="102">
        <v>2.8199999999999999E-2</v>
      </c>
      <c r="P125" s="102">
        <v>2.8199999999999999E-2</v>
      </c>
      <c r="Q125" s="102">
        <v>2.8199999999999999E-2</v>
      </c>
      <c r="R125" s="102">
        <v>2.8199999999999999E-2</v>
      </c>
      <c r="S125" s="102">
        <v>2.8199999999999999E-2</v>
      </c>
      <c r="T125" s="102">
        <v>2.8199999999999999E-2</v>
      </c>
      <c r="U125" s="102">
        <v>2.8199999999999999E-2</v>
      </c>
      <c r="V125" s="102">
        <v>2.8199999999999999E-2</v>
      </c>
      <c r="W125" s="102">
        <v>2.8199999999999999E-2</v>
      </c>
      <c r="X125" s="102">
        <v>2.8199999999999999E-2</v>
      </c>
    </row>
    <row r="126" spans="1:24" x14ac:dyDescent="0.35">
      <c r="A126" s="79" t="str">
        <f>Rates!A126</f>
        <v>Specialized Therapeutic Services, Assistant, Home and Community-Based, 1:2</v>
      </c>
      <c r="B126" t="s">
        <v>468</v>
      </c>
      <c r="C126" s="102">
        <v>2.8199999999999999E-2</v>
      </c>
      <c r="D126" s="102">
        <v>2.8199999999999999E-2</v>
      </c>
      <c r="E126" s="102">
        <v>2.8199999999999999E-2</v>
      </c>
      <c r="F126" s="102">
        <v>2.8199999999999999E-2</v>
      </c>
      <c r="G126" s="102">
        <v>2.8199999999999999E-2</v>
      </c>
      <c r="H126" s="102">
        <v>2.8199999999999999E-2</v>
      </c>
      <c r="I126" s="102">
        <v>2.8199999999999999E-2</v>
      </c>
      <c r="J126" s="102">
        <v>2.8199999999999999E-2</v>
      </c>
      <c r="K126" s="102">
        <v>2.8199999999999999E-2</v>
      </c>
      <c r="L126" s="102">
        <v>2.8199999999999999E-2</v>
      </c>
      <c r="M126" s="102">
        <v>2.8199999999999999E-2</v>
      </c>
      <c r="N126" s="102">
        <v>2.8199999999999999E-2</v>
      </c>
      <c r="O126" s="102">
        <v>2.8199999999999999E-2</v>
      </c>
      <c r="P126" s="102">
        <v>2.8199999999999999E-2</v>
      </c>
      <c r="Q126" s="102">
        <v>2.8199999999999999E-2</v>
      </c>
      <c r="R126" s="102">
        <v>2.8199999999999999E-2</v>
      </c>
      <c r="S126" s="102">
        <v>2.8199999999999999E-2</v>
      </c>
      <c r="T126" s="102">
        <v>2.8199999999999999E-2</v>
      </c>
      <c r="U126" s="102">
        <v>2.8199999999999999E-2</v>
      </c>
      <c r="V126" s="102">
        <v>2.8199999999999999E-2</v>
      </c>
      <c r="W126" s="102">
        <v>2.8199999999999999E-2</v>
      </c>
      <c r="X126" s="102">
        <v>2.8199999999999999E-2</v>
      </c>
    </row>
    <row r="127" spans="1:24" x14ac:dyDescent="0.35">
      <c r="A127" s="79" t="str">
        <f>Rates!A127</f>
        <v>Specialized Therapeutic Services, Assistant, Home and Community-Based, 1:3</v>
      </c>
      <c r="B127" t="s">
        <v>469</v>
      </c>
      <c r="C127" s="102">
        <v>2.8199999999999999E-2</v>
      </c>
      <c r="D127" s="102">
        <v>2.8199999999999999E-2</v>
      </c>
      <c r="E127" s="102">
        <v>2.8199999999999999E-2</v>
      </c>
      <c r="F127" s="102">
        <v>2.8199999999999999E-2</v>
      </c>
      <c r="G127" s="102">
        <v>2.8199999999999999E-2</v>
      </c>
      <c r="H127" s="102">
        <v>2.8199999999999999E-2</v>
      </c>
      <c r="I127" s="102">
        <v>2.8199999999999999E-2</v>
      </c>
      <c r="J127" s="102">
        <v>2.8199999999999999E-2</v>
      </c>
      <c r="K127" s="102">
        <v>2.8199999999999999E-2</v>
      </c>
      <c r="L127" s="102">
        <v>2.8199999999999999E-2</v>
      </c>
      <c r="M127" s="102">
        <v>2.8199999999999999E-2</v>
      </c>
      <c r="N127" s="102">
        <v>2.8199999999999999E-2</v>
      </c>
      <c r="O127" s="102">
        <v>2.8199999999999999E-2</v>
      </c>
      <c r="P127" s="102">
        <v>2.8199999999999999E-2</v>
      </c>
      <c r="Q127" s="102">
        <v>2.8199999999999999E-2</v>
      </c>
      <c r="R127" s="102">
        <v>2.8199999999999999E-2</v>
      </c>
      <c r="S127" s="102">
        <v>2.8199999999999999E-2</v>
      </c>
      <c r="T127" s="102">
        <v>2.8199999999999999E-2</v>
      </c>
      <c r="U127" s="102">
        <v>2.8199999999999999E-2</v>
      </c>
      <c r="V127" s="102">
        <v>2.8199999999999999E-2</v>
      </c>
      <c r="W127" s="102">
        <v>2.8199999999999999E-2</v>
      </c>
      <c r="X127" s="102">
        <v>2.8199999999999999E-2</v>
      </c>
    </row>
    <row r="128" spans="1:24" x14ac:dyDescent="0.35">
      <c r="A128" s="79" t="str">
        <f>Rates!A128</f>
        <v>Specialized Therapeutic Services, Professional, Center/Facility-Based, 1:1</v>
      </c>
      <c r="B128" t="s">
        <v>470</v>
      </c>
      <c r="C128" s="102">
        <v>2.8199999999999999E-2</v>
      </c>
      <c r="D128" s="102">
        <v>2.8199999999999999E-2</v>
      </c>
      <c r="E128" s="102">
        <v>2.8199999999999999E-2</v>
      </c>
      <c r="F128" s="102">
        <v>2.8199999999999999E-2</v>
      </c>
      <c r="G128" s="102">
        <v>2.8199999999999999E-2</v>
      </c>
      <c r="H128" s="102">
        <v>2.8199999999999999E-2</v>
      </c>
      <c r="I128" s="102">
        <v>2.8199999999999999E-2</v>
      </c>
      <c r="J128" s="102">
        <v>2.8199999999999999E-2</v>
      </c>
      <c r="K128" s="102">
        <v>2.8199999999999999E-2</v>
      </c>
      <c r="L128" s="102">
        <v>2.8199999999999999E-2</v>
      </c>
      <c r="M128" s="102">
        <v>2.8199999999999999E-2</v>
      </c>
      <c r="N128" s="102">
        <v>2.8199999999999999E-2</v>
      </c>
      <c r="O128" s="102">
        <v>2.8199999999999999E-2</v>
      </c>
      <c r="P128" s="102">
        <v>2.8199999999999999E-2</v>
      </c>
      <c r="Q128" s="102">
        <v>2.8199999999999999E-2</v>
      </c>
      <c r="R128" s="102">
        <v>2.8199999999999999E-2</v>
      </c>
      <c r="S128" s="102">
        <v>2.8199999999999999E-2</v>
      </c>
      <c r="T128" s="102">
        <v>2.8199999999999999E-2</v>
      </c>
      <c r="U128" s="102">
        <v>2.8199999999999999E-2</v>
      </c>
      <c r="V128" s="102">
        <v>2.8199999999999999E-2</v>
      </c>
      <c r="W128" s="102">
        <v>2.8199999999999999E-2</v>
      </c>
      <c r="X128" s="102">
        <v>2.8199999999999999E-2</v>
      </c>
    </row>
    <row r="129" spans="1:24" x14ac:dyDescent="0.35">
      <c r="A129" s="79" t="str">
        <f>Rates!A129</f>
        <v>Specialized Therapeutic Services, Professional, Center/Facility-Based, 1:2</v>
      </c>
      <c r="B129" t="s">
        <v>471</v>
      </c>
      <c r="C129" s="102">
        <v>2.8199999999999999E-2</v>
      </c>
      <c r="D129" s="102">
        <v>2.8199999999999999E-2</v>
      </c>
      <c r="E129" s="102">
        <v>2.8199999999999999E-2</v>
      </c>
      <c r="F129" s="102">
        <v>2.8199999999999999E-2</v>
      </c>
      <c r="G129" s="102">
        <v>2.8199999999999999E-2</v>
      </c>
      <c r="H129" s="102">
        <v>2.8199999999999999E-2</v>
      </c>
      <c r="I129" s="102">
        <v>2.8199999999999999E-2</v>
      </c>
      <c r="J129" s="102">
        <v>2.8199999999999999E-2</v>
      </c>
      <c r="K129" s="102">
        <v>2.8199999999999999E-2</v>
      </c>
      <c r="L129" s="102">
        <v>2.8199999999999999E-2</v>
      </c>
      <c r="M129" s="102">
        <v>2.8199999999999999E-2</v>
      </c>
      <c r="N129" s="102">
        <v>2.8199999999999999E-2</v>
      </c>
      <c r="O129" s="102">
        <v>2.8199999999999999E-2</v>
      </c>
      <c r="P129" s="102">
        <v>2.8199999999999999E-2</v>
      </c>
      <c r="Q129" s="102">
        <v>2.8199999999999999E-2</v>
      </c>
      <c r="R129" s="102">
        <v>2.8199999999999999E-2</v>
      </c>
      <c r="S129" s="102">
        <v>2.8199999999999999E-2</v>
      </c>
      <c r="T129" s="102">
        <v>2.8199999999999999E-2</v>
      </c>
      <c r="U129" s="102">
        <v>2.8199999999999999E-2</v>
      </c>
      <c r="V129" s="102">
        <v>2.8199999999999999E-2</v>
      </c>
      <c r="W129" s="102">
        <v>2.8199999999999999E-2</v>
      </c>
      <c r="X129" s="102">
        <v>2.8199999999999999E-2</v>
      </c>
    </row>
    <row r="130" spans="1:24" x14ac:dyDescent="0.35">
      <c r="A130" s="79" t="str">
        <f>Rates!A130</f>
        <v>Specialized Therapeutic Services, Professional, Center/Facility-Based, 1:3</v>
      </c>
      <c r="B130" t="s">
        <v>472</v>
      </c>
      <c r="C130" s="102">
        <v>2.8199999999999999E-2</v>
      </c>
      <c r="D130" s="102">
        <v>2.8199999999999999E-2</v>
      </c>
      <c r="E130" s="102">
        <v>2.8199999999999999E-2</v>
      </c>
      <c r="F130" s="102">
        <v>2.8199999999999999E-2</v>
      </c>
      <c r="G130" s="102">
        <v>2.8199999999999999E-2</v>
      </c>
      <c r="H130" s="102">
        <v>2.8199999999999999E-2</v>
      </c>
      <c r="I130" s="102">
        <v>2.8199999999999999E-2</v>
      </c>
      <c r="J130" s="102">
        <v>2.8199999999999999E-2</v>
      </c>
      <c r="K130" s="102">
        <v>2.8199999999999999E-2</v>
      </c>
      <c r="L130" s="102">
        <v>2.8199999999999999E-2</v>
      </c>
      <c r="M130" s="102">
        <v>2.8199999999999999E-2</v>
      </c>
      <c r="N130" s="102">
        <v>2.8199999999999999E-2</v>
      </c>
      <c r="O130" s="102">
        <v>2.8199999999999999E-2</v>
      </c>
      <c r="P130" s="102">
        <v>2.8199999999999999E-2</v>
      </c>
      <c r="Q130" s="102">
        <v>2.8199999999999999E-2</v>
      </c>
      <c r="R130" s="102">
        <v>2.8199999999999999E-2</v>
      </c>
      <c r="S130" s="102">
        <v>2.8199999999999999E-2</v>
      </c>
      <c r="T130" s="102">
        <v>2.8199999999999999E-2</v>
      </c>
      <c r="U130" s="102">
        <v>2.8199999999999999E-2</v>
      </c>
      <c r="V130" s="102">
        <v>2.8199999999999999E-2</v>
      </c>
      <c r="W130" s="102">
        <v>2.8199999999999999E-2</v>
      </c>
      <c r="X130" s="102">
        <v>2.8199999999999999E-2</v>
      </c>
    </row>
    <row r="131" spans="1:24" x14ac:dyDescent="0.35">
      <c r="A131" s="79" t="str">
        <f>Rates!A131</f>
        <v>Specialized Therapeutic Services, Assistant, Center/Facility-Based, 1:1</v>
      </c>
      <c r="B131" t="s">
        <v>473</v>
      </c>
      <c r="C131" s="102">
        <v>2.8199999999999999E-2</v>
      </c>
      <c r="D131" s="102">
        <v>2.8199999999999999E-2</v>
      </c>
      <c r="E131" s="102">
        <v>2.8199999999999999E-2</v>
      </c>
      <c r="F131" s="102">
        <v>2.8199999999999999E-2</v>
      </c>
      <c r="G131" s="102">
        <v>2.8199999999999999E-2</v>
      </c>
      <c r="H131" s="102">
        <v>2.8199999999999999E-2</v>
      </c>
      <c r="I131" s="102">
        <v>2.8199999999999999E-2</v>
      </c>
      <c r="J131" s="102">
        <v>2.8199999999999999E-2</v>
      </c>
      <c r="K131" s="102">
        <v>2.8199999999999999E-2</v>
      </c>
      <c r="L131" s="102">
        <v>2.8199999999999999E-2</v>
      </c>
      <c r="M131" s="102">
        <v>2.8199999999999999E-2</v>
      </c>
      <c r="N131" s="102">
        <v>2.8199999999999999E-2</v>
      </c>
      <c r="O131" s="102">
        <v>2.8199999999999999E-2</v>
      </c>
      <c r="P131" s="102">
        <v>2.8199999999999999E-2</v>
      </c>
      <c r="Q131" s="102">
        <v>2.8199999999999999E-2</v>
      </c>
      <c r="R131" s="102">
        <v>2.8199999999999999E-2</v>
      </c>
      <c r="S131" s="102">
        <v>2.8199999999999999E-2</v>
      </c>
      <c r="T131" s="102">
        <v>2.8199999999999999E-2</v>
      </c>
      <c r="U131" s="102">
        <v>2.8199999999999999E-2</v>
      </c>
      <c r="V131" s="102">
        <v>2.8199999999999999E-2</v>
      </c>
      <c r="W131" s="102">
        <v>2.8199999999999999E-2</v>
      </c>
      <c r="X131" s="102">
        <v>2.8199999999999999E-2</v>
      </c>
    </row>
    <row r="132" spans="1:24" x14ac:dyDescent="0.35">
      <c r="A132" s="79" t="str">
        <f>Rates!A132</f>
        <v>Specialized Therapeutic Services, Assistant, Center/Facility-Based, 1:2</v>
      </c>
      <c r="B132" t="s">
        <v>474</v>
      </c>
      <c r="C132" s="102">
        <v>2.8199999999999999E-2</v>
      </c>
      <c r="D132" s="102">
        <v>2.8199999999999999E-2</v>
      </c>
      <c r="E132" s="102">
        <v>2.8199999999999999E-2</v>
      </c>
      <c r="F132" s="102">
        <v>2.8199999999999999E-2</v>
      </c>
      <c r="G132" s="102">
        <v>2.8199999999999999E-2</v>
      </c>
      <c r="H132" s="102">
        <v>2.8199999999999999E-2</v>
      </c>
      <c r="I132" s="102">
        <v>2.8199999999999999E-2</v>
      </c>
      <c r="J132" s="102">
        <v>2.8199999999999999E-2</v>
      </c>
      <c r="K132" s="102">
        <v>2.8199999999999999E-2</v>
      </c>
      <c r="L132" s="102">
        <v>2.8199999999999999E-2</v>
      </c>
      <c r="M132" s="102">
        <v>2.8199999999999999E-2</v>
      </c>
      <c r="N132" s="102">
        <v>2.8199999999999999E-2</v>
      </c>
      <c r="O132" s="102">
        <v>2.8199999999999999E-2</v>
      </c>
      <c r="P132" s="102">
        <v>2.8199999999999999E-2</v>
      </c>
      <c r="Q132" s="102">
        <v>2.8199999999999999E-2</v>
      </c>
      <c r="R132" s="102">
        <v>2.8199999999999999E-2</v>
      </c>
      <c r="S132" s="102">
        <v>2.8199999999999999E-2</v>
      </c>
      <c r="T132" s="102">
        <v>2.8199999999999999E-2</v>
      </c>
      <c r="U132" s="102">
        <v>2.8199999999999999E-2</v>
      </c>
      <c r="V132" s="102">
        <v>2.8199999999999999E-2</v>
      </c>
      <c r="W132" s="102">
        <v>2.8199999999999999E-2</v>
      </c>
      <c r="X132" s="102">
        <v>2.8199999999999999E-2</v>
      </c>
    </row>
    <row r="133" spans="1:24" x14ac:dyDescent="0.35">
      <c r="A133" s="79" t="str">
        <f>Rates!A133</f>
        <v>Specialized Therapeutic Services, Assistant, Center/Facility-Based, 1:3</v>
      </c>
      <c r="B133" t="s">
        <v>475</v>
      </c>
      <c r="C133" s="102">
        <v>2.8199999999999999E-2</v>
      </c>
      <c r="D133" s="102">
        <v>2.8199999999999999E-2</v>
      </c>
      <c r="E133" s="102">
        <v>2.8199999999999999E-2</v>
      </c>
      <c r="F133" s="102">
        <v>2.8199999999999999E-2</v>
      </c>
      <c r="G133" s="102">
        <v>2.8199999999999999E-2</v>
      </c>
      <c r="H133" s="102">
        <v>2.8199999999999999E-2</v>
      </c>
      <c r="I133" s="102">
        <v>2.8199999999999999E-2</v>
      </c>
      <c r="J133" s="102">
        <v>2.8199999999999999E-2</v>
      </c>
      <c r="K133" s="102">
        <v>2.8199999999999999E-2</v>
      </c>
      <c r="L133" s="102">
        <v>2.8199999999999999E-2</v>
      </c>
      <c r="M133" s="102">
        <v>2.8199999999999999E-2</v>
      </c>
      <c r="N133" s="102">
        <v>2.8199999999999999E-2</v>
      </c>
      <c r="O133" s="102">
        <v>2.8199999999999999E-2</v>
      </c>
      <c r="P133" s="102">
        <v>2.8199999999999999E-2</v>
      </c>
      <c r="Q133" s="102">
        <v>2.8199999999999999E-2</v>
      </c>
      <c r="R133" s="102">
        <v>2.8199999999999999E-2</v>
      </c>
      <c r="S133" s="102">
        <v>2.8199999999999999E-2</v>
      </c>
      <c r="T133" s="102">
        <v>2.8199999999999999E-2</v>
      </c>
      <c r="U133" s="102">
        <v>2.8199999999999999E-2</v>
      </c>
      <c r="V133" s="102">
        <v>2.8199999999999999E-2</v>
      </c>
      <c r="W133" s="102">
        <v>2.8199999999999999E-2</v>
      </c>
      <c r="X133" s="102">
        <v>2.8199999999999999E-2</v>
      </c>
    </row>
    <row r="134" spans="1:24" x14ac:dyDescent="0.35">
      <c r="A134" s="79" t="str">
        <f>Rates!A134</f>
        <v>Infant Development Program, Early Intervention Specialist, Home and Community-Based, 1:1</v>
      </c>
      <c r="B134" t="s">
        <v>476</v>
      </c>
      <c r="C134" s="102">
        <v>2.8199999999999999E-2</v>
      </c>
      <c r="D134" s="102">
        <v>2.8199999999999999E-2</v>
      </c>
      <c r="E134" s="102">
        <v>2.8199999999999999E-2</v>
      </c>
      <c r="F134" s="102">
        <v>2.8199999999999999E-2</v>
      </c>
      <c r="G134" s="102">
        <v>2.8199999999999999E-2</v>
      </c>
      <c r="H134" s="102">
        <v>2.8199999999999999E-2</v>
      </c>
      <c r="I134" s="102">
        <v>2.8199999999999999E-2</v>
      </c>
      <c r="J134" s="102">
        <v>2.8199999999999999E-2</v>
      </c>
      <c r="K134" s="102">
        <v>2.8199999999999999E-2</v>
      </c>
      <c r="L134" s="102">
        <v>2.8199999999999999E-2</v>
      </c>
      <c r="M134" s="102">
        <v>2.8199999999999999E-2</v>
      </c>
      <c r="N134" s="102">
        <v>2.8199999999999999E-2</v>
      </c>
      <c r="O134" s="102">
        <v>2.8199999999999999E-2</v>
      </c>
      <c r="P134" s="102">
        <v>2.8199999999999999E-2</v>
      </c>
      <c r="Q134" s="102">
        <v>2.8199999999999999E-2</v>
      </c>
      <c r="R134" s="102">
        <v>2.8199999999999999E-2</v>
      </c>
      <c r="S134" s="102">
        <v>2.8199999999999999E-2</v>
      </c>
      <c r="T134" s="102">
        <v>2.8199999999999999E-2</v>
      </c>
      <c r="U134" s="102">
        <v>2.8199999999999999E-2</v>
      </c>
      <c r="V134" s="102">
        <v>2.8199999999999999E-2</v>
      </c>
      <c r="W134" s="102">
        <v>2.8199999999999999E-2</v>
      </c>
      <c r="X134" s="102">
        <v>2.8199999999999999E-2</v>
      </c>
    </row>
    <row r="135" spans="1:24" x14ac:dyDescent="0.35">
      <c r="A135" s="79" t="str">
        <f>Rates!A135</f>
        <v>Infant Development Program, Early Intervention Specialist, Home and Community-Based, 1:2</v>
      </c>
      <c r="B135" t="s">
        <v>477</v>
      </c>
      <c r="C135" s="102">
        <v>2.8199999999999999E-2</v>
      </c>
      <c r="D135" s="102">
        <v>2.8199999999999999E-2</v>
      </c>
      <c r="E135" s="102">
        <v>2.8199999999999999E-2</v>
      </c>
      <c r="F135" s="102">
        <v>2.8199999999999999E-2</v>
      </c>
      <c r="G135" s="102">
        <v>2.8199999999999999E-2</v>
      </c>
      <c r="H135" s="102">
        <v>2.8199999999999999E-2</v>
      </c>
      <c r="I135" s="102">
        <v>2.8199999999999999E-2</v>
      </c>
      <c r="J135" s="102">
        <v>2.8199999999999999E-2</v>
      </c>
      <c r="K135" s="102">
        <v>2.8199999999999999E-2</v>
      </c>
      <c r="L135" s="102">
        <v>2.8199999999999999E-2</v>
      </c>
      <c r="M135" s="102">
        <v>2.8199999999999999E-2</v>
      </c>
      <c r="N135" s="102">
        <v>2.8199999999999999E-2</v>
      </c>
      <c r="O135" s="102">
        <v>2.8199999999999999E-2</v>
      </c>
      <c r="P135" s="102">
        <v>2.8199999999999999E-2</v>
      </c>
      <c r="Q135" s="102">
        <v>2.8199999999999999E-2</v>
      </c>
      <c r="R135" s="102">
        <v>2.8199999999999999E-2</v>
      </c>
      <c r="S135" s="102">
        <v>2.8199999999999999E-2</v>
      </c>
      <c r="T135" s="102">
        <v>2.8199999999999999E-2</v>
      </c>
      <c r="U135" s="102">
        <v>2.8199999999999999E-2</v>
      </c>
      <c r="V135" s="102">
        <v>2.8199999999999999E-2</v>
      </c>
      <c r="W135" s="102">
        <v>2.8199999999999999E-2</v>
      </c>
      <c r="X135" s="102">
        <v>2.8199999999999999E-2</v>
      </c>
    </row>
    <row r="136" spans="1:24" x14ac:dyDescent="0.35">
      <c r="A136" s="79" t="str">
        <f>Rates!A136</f>
        <v>Infant Development Program, Early Intervention Specialist, Home and Community-Based, 1:3</v>
      </c>
      <c r="B136" t="s">
        <v>478</v>
      </c>
      <c r="C136" s="102">
        <v>2.8199999999999999E-2</v>
      </c>
      <c r="D136" s="102">
        <v>2.8199999999999999E-2</v>
      </c>
      <c r="E136" s="102">
        <v>2.8199999999999999E-2</v>
      </c>
      <c r="F136" s="102">
        <v>2.8199999999999999E-2</v>
      </c>
      <c r="G136" s="102">
        <v>2.8199999999999999E-2</v>
      </c>
      <c r="H136" s="102">
        <v>2.8199999999999999E-2</v>
      </c>
      <c r="I136" s="102">
        <v>2.8199999999999999E-2</v>
      </c>
      <c r="J136" s="102">
        <v>2.8199999999999999E-2</v>
      </c>
      <c r="K136" s="102">
        <v>2.8199999999999999E-2</v>
      </c>
      <c r="L136" s="102">
        <v>2.8199999999999999E-2</v>
      </c>
      <c r="M136" s="102">
        <v>2.8199999999999999E-2</v>
      </c>
      <c r="N136" s="102">
        <v>2.8199999999999999E-2</v>
      </c>
      <c r="O136" s="102">
        <v>2.8199999999999999E-2</v>
      </c>
      <c r="P136" s="102">
        <v>2.8199999999999999E-2</v>
      </c>
      <c r="Q136" s="102">
        <v>2.8199999999999999E-2</v>
      </c>
      <c r="R136" s="102">
        <v>2.8199999999999999E-2</v>
      </c>
      <c r="S136" s="102">
        <v>2.8199999999999999E-2</v>
      </c>
      <c r="T136" s="102">
        <v>2.8199999999999999E-2</v>
      </c>
      <c r="U136" s="102">
        <v>2.8199999999999999E-2</v>
      </c>
      <c r="V136" s="102">
        <v>2.8199999999999999E-2</v>
      </c>
      <c r="W136" s="102">
        <v>2.8199999999999999E-2</v>
      </c>
      <c r="X136" s="102">
        <v>2.8199999999999999E-2</v>
      </c>
    </row>
    <row r="137" spans="1:24" x14ac:dyDescent="0.35">
      <c r="A137" s="79" t="str">
        <f>Rates!A137</f>
        <v>Infant Development Program, Early Intervention Assistant, Home and Community-Based, 1:1</v>
      </c>
      <c r="B137" t="s">
        <v>479</v>
      </c>
      <c r="C137" s="102">
        <v>2.8199999999999999E-2</v>
      </c>
      <c r="D137" s="102">
        <v>2.8199999999999999E-2</v>
      </c>
      <c r="E137" s="102">
        <v>2.8199999999999999E-2</v>
      </c>
      <c r="F137" s="102">
        <v>2.8199999999999999E-2</v>
      </c>
      <c r="G137" s="102">
        <v>2.8199999999999999E-2</v>
      </c>
      <c r="H137" s="102">
        <v>2.8199999999999999E-2</v>
      </c>
      <c r="I137" s="102">
        <v>2.8199999999999999E-2</v>
      </c>
      <c r="J137" s="102">
        <v>2.8199999999999999E-2</v>
      </c>
      <c r="K137" s="102">
        <v>2.8199999999999999E-2</v>
      </c>
      <c r="L137" s="102">
        <v>2.8199999999999999E-2</v>
      </c>
      <c r="M137" s="102">
        <v>2.8199999999999999E-2</v>
      </c>
      <c r="N137" s="102">
        <v>2.8199999999999999E-2</v>
      </c>
      <c r="O137" s="102">
        <v>2.8199999999999999E-2</v>
      </c>
      <c r="P137" s="102">
        <v>2.8199999999999999E-2</v>
      </c>
      <c r="Q137" s="102">
        <v>2.8199999999999999E-2</v>
      </c>
      <c r="R137" s="102">
        <v>2.8199999999999999E-2</v>
      </c>
      <c r="S137" s="102">
        <v>2.8199999999999999E-2</v>
      </c>
      <c r="T137" s="102">
        <v>2.8199999999999999E-2</v>
      </c>
      <c r="U137" s="102">
        <v>2.8199999999999999E-2</v>
      </c>
      <c r="V137" s="102">
        <v>2.8199999999999999E-2</v>
      </c>
      <c r="W137" s="102">
        <v>2.8199999999999999E-2</v>
      </c>
      <c r="X137" s="102">
        <v>2.8199999999999999E-2</v>
      </c>
    </row>
    <row r="138" spans="1:24" x14ac:dyDescent="0.35">
      <c r="A138" s="79" t="str">
        <f>Rates!A138</f>
        <v>Infant Development Program, Early Intervention Assistant, Home and Community-Based, 1:2</v>
      </c>
      <c r="B138" t="s">
        <v>480</v>
      </c>
      <c r="C138" s="102">
        <v>2.8199999999999999E-2</v>
      </c>
      <c r="D138" s="102">
        <v>2.8199999999999999E-2</v>
      </c>
      <c r="E138" s="102">
        <v>2.8199999999999999E-2</v>
      </c>
      <c r="F138" s="102">
        <v>2.8199999999999999E-2</v>
      </c>
      <c r="G138" s="102">
        <v>2.8199999999999999E-2</v>
      </c>
      <c r="H138" s="102">
        <v>2.8199999999999999E-2</v>
      </c>
      <c r="I138" s="102">
        <v>2.8199999999999999E-2</v>
      </c>
      <c r="J138" s="102">
        <v>2.8199999999999999E-2</v>
      </c>
      <c r="K138" s="102">
        <v>2.8199999999999999E-2</v>
      </c>
      <c r="L138" s="102">
        <v>2.8199999999999999E-2</v>
      </c>
      <c r="M138" s="102">
        <v>2.8199999999999999E-2</v>
      </c>
      <c r="N138" s="102">
        <v>2.8199999999999999E-2</v>
      </c>
      <c r="O138" s="102">
        <v>2.8199999999999999E-2</v>
      </c>
      <c r="P138" s="102">
        <v>2.8199999999999999E-2</v>
      </c>
      <c r="Q138" s="102">
        <v>2.8199999999999999E-2</v>
      </c>
      <c r="R138" s="102">
        <v>2.8199999999999999E-2</v>
      </c>
      <c r="S138" s="102">
        <v>2.8199999999999999E-2</v>
      </c>
      <c r="T138" s="102">
        <v>2.8199999999999999E-2</v>
      </c>
      <c r="U138" s="102">
        <v>2.8199999999999999E-2</v>
      </c>
      <c r="V138" s="102">
        <v>2.8199999999999999E-2</v>
      </c>
      <c r="W138" s="102">
        <v>2.8199999999999999E-2</v>
      </c>
      <c r="X138" s="102">
        <v>2.8199999999999999E-2</v>
      </c>
    </row>
    <row r="139" spans="1:24" x14ac:dyDescent="0.35">
      <c r="A139" s="79" t="str">
        <f>Rates!A139</f>
        <v>Infant Development Program, Early Intervention Assistant, Home and Community-Based, 1:3</v>
      </c>
      <c r="B139" t="s">
        <v>481</v>
      </c>
      <c r="C139" s="102">
        <v>2.8199999999999999E-2</v>
      </c>
      <c r="D139" s="102">
        <v>2.8199999999999999E-2</v>
      </c>
      <c r="E139" s="102">
        <v>2.8199999999999999E-2</v>
      </c>
      <c r="F139" s="102">
        <v>2.8199999999999999E-2</v>
      </c>
      <c r="G139" s="102">
        <v>2.8199999999999999E-2</v>
      </c>
      <c r="H139" s="102">
        <v>2.8199999999999999E-2</v>
      </c>
      <c r="I139" s="102">
        <v>2.8199999999999999E-2</v>
      </c>
      <c r="J139" s="102">
        <v>2.8199999999999999E-2</v>
      </c>
      <c r="K139" s="102">
        <v>2.8199999999999999E-2</v>
      </c>
      <c r="L139" s="102">
        <v>2.8199999999999999E-2</v>
      </c>
      <c r="M139" s="102">
        <v>2.8199999999999999E-2</v>
      </c>
      <c r="N139" s="102">
        <v>2.8199999999999999E-2</v>
      </c>
      <c r="O139" s="102">
        <v>2.8199999999999999E-2</v>
      </c>
      <c r="P139" s="102">
        <v>2.8199999999999999E-2</v>
      </c>
      <c r="Q139" s="102">
        <v>2.8199999999999999E-2</v>
      </c>
      <c r="R139" s="102">
        <v>2.8199999999999999E-2</v>
      </c>
      <c r="S139" s="102">
        <v>2.8199999999999999E-2</v>
      </c>
      <c r="T139" s="102">
        <v>2.8199999999999999E-2</v>
      </c>
      <c r="U139" s="102">
        <v>2.8199999999999999E-2</v>
      </c>
      <c r="V139" s="102">
        <v>2.8199999999999999E-2</v>
      </c>
      <c r="W139" s="102">
        <v>2.8199999999999999E-2</v>
      </c>
      <c r="X139" s="102">
        <v>2.8199999999999999E-2</v>
      </c>
    </row>
    <row r="140" spans="1:24" x14ac:dyDescent="0.35">
      <c r="A140" s="79" t="str">
        <f>Rates!A140</f>
        <v>Infant Development Program, Early Intervention Technician, Home and Community-Based, 1:1</v>
      </c>
      <c r="B140" t="s">
        <v>482</v>
      </c>
      <c r="C140" s="102">
        <v>2.8199999999999999E-2</v>
      </c>
      <c r="D140" s="102">
        <v>2.8199999999999999E-2</v>
      </c>
      <c r="E140" s="102">
        <v>2.8199999999999999E-2</v>
      </c>
      <c r="F140" s="102">
        <v>2.8199999999999999E-2</v>
      </c>
      <c r="G140" s="102">
        <v>2.8199999999999999E-2</v>
      </c>
      <c r="H140" s="102">
        <v>2.8199999999999999E-2</v>
      </c>
      <c r="I140" s="102">
        <v>2.8199999999999999E-2</v>
      </c>
      <c r="J140" s="102">
        <v>2.8199999999999999E-2</v>
      </c>
      <c r="K140" s="102">
        <v>2.8199999999999999E-2</v>
      </c>
      <c r="L140" s="102">
        <v>2.8199999999999999E-2</v>
      </c>
      <c r="M140" s="102">
        <v>2.8199999999999999E-2</v>
      </c>
      <c r="N140" s="102">
        <v>2.8199999999999999E-2</v>
      </c>
      <c r="O140" s="102">
        <v>2.8199999999999999E-2</v>
      </c>
      <c r="P140" s="102">
        <v>2.8199999999999999E-2</v>
      </c>
      <c r="Q140" s="102">
        <v>2.8199999999999999E-2</v>
      </c>
      <c r="R140" s="102">
        <v>2.8199999999999999E-2</v>
      </c>
      <c r="S140" s="102">
        <v>2.8199999999999999E-2</v>
      </c>
      <c r="T140" s="102">
        <v>2.8199999999999999E-2</v>
      </c>
      <c r="U140" s="102">
        <v>2.8199999999999999E-2</v>
      </c>
      <c r="V140" s="102">
        <v>2.8199999999999999E-2</v>
      </c>
      <c r="W140" s="102">
        <v>2.8199999999999999E-2</v>
      </c>
      <c r="X140" s="102">
        <v>2.8199999999999999E-2</v>
      </c>
    </row>
    <row r="141" spans="1:24" x14ac:dyDescent="0.35">
      <c r="A141" s="79" t="str">
        <f>Rates!A141</f>
        <v>Infant Development Program, Early Intervention Technician, Home and Community-Based, 1:2</v>
      </c>
      <c r="B141" t="s">
        <v>483</v>
      </c>
      <c r="C141" s="102">
        <v>2.8199999999999999E-2</v>
      </c>
      <c r="D141" s="102">
        <v>2.8199999999999999E-2</v>
      </c>
      <c r="E141" s="102">
        <v>2.8199999999999999E-2</v>
      </c>
      <c r="F141" s="102">
        <v>2.8199999999999999E-2</v>
      </c>
      <c r="G141" s="102">
        <v>2.8199999999999999E-2</v>
      </c>
      <c r="H141" s="102">
        <v>2.8199999999999999E-2</v>
      </c>
      <c r="I141" s="102">
        <v>2.8199999999999999E-2</v>
      </c>
      <c r="J141" s="102">
        <v>2.8199999999999999E-2</v>
      </c>
      <c r="K141" s="102">
        <v>2.8199999999999999E-2</v>
      </c>
      <c r="L141" s="102">
        <v>2.8199999999999999E-2</v>
      </c>
      <c r="M141" s="102">
        <v>2.8199999999999999E-2</v>
      </c>
      <c r="N141" s="102">
        <v>2.8199999999999999E-2</v>
      </c>
      <c r="O141" s="102">
        <v>2.8199999999999999E-2</v>
      </c>
      <c r="P141" s="102">
        <v>2.8199999999999999E-2</v>
      </c>
      <c r="Q141" s="102">
        <v>2.8199999999999999E-2</v>
      </c>
      <c r="R141" s="102">
        <v>2.8199999999999999E-2</v>
      </c>
      <c r="S141" s="102">
        <v>2.8199999999999999E-2</v>
      </c>
      <c r="T141" s="102">
        <v>2.8199999999999999E-2</v>
      </c>
      <c r="U141" s="102">
        <v>2.8199999999999999E-2</v>
      </c>
      <c r="V141" s="102">
        <v>2.8199999999999999E-2</v>
      </c>
      <c r="W141" s="102">
        <v>2.8199999999999999E-2</v>
      </c>
      <c r="X141" s="102">
        <v>2.8199999999999999E-2</v>
      </c>
    </row>
    <row r="142" spans="1:24" x14ac:dyDescent="0.35">
      <c r="A142" s="79" t="str">
        <f>Rates!A142</f>
        <v>Infant Development Program, Early Intervention Technician, Home and Community-Based, 1:3</v>
      </c>
      <c r="B142" t="s">
        <v>484</v>
      </c>
      <c r="C142" s="102">
        <v>2.8199999999999999E-2</v>
      </c>
      <c r="D142" s="102">
        <v>2.8199999999999999E-2</v>
      </c>
      <c r="E142" s="102">
        <v>2.8199999999999999E-2</v>
      </c>
      <c r="F142" s="102">
        <v>2.8199999999999999E-2</v>
      </c>
      <c r="G142" s="102">
        <v>2.8199999999999999E-2</v>
      </c>
      <c r="H142" s="102">
        <v>2.8199999999999999E-2</v>
      </c>
      <c r="I142" s="102">
        <v>2.8199999999999999E-2</v>
      </c>
      <c r="J142" s="102">
        <v>2.8199999999999999E-2</v>
      </c>
      <c r="K142" s="102">
        <v>2.8199999999999999E-2</v>
      </c>
      <c r="L142" s="102">
        <v>2.8199999999999999E-2</v>
      </c>
      <c r="M142" s="102">
        <v>2.8199999999999999E-2</v>
      </c>
      <c r="N142" s="102">
        <v>2.8199999999999999E-2</v>
      </c>
      <c r="O142" s="102">
        <v>2.8199999999999999E-2</v>
      </c>
      <c r="P142" s="102">
        <v>2.8199999999999999E-2</v>
      </c>
      <c r="Q142" s="102">
        <v>2.8199999999999999E-2</v>
      </c>
      <c r="R142" s="102">
        <v>2.8199999999999999E-2</v>
      </c>
      <c r="S142" s="102">
        <v>2.8199999999999999E-2</v>
      </c>
      <c r="T142" s="102">
        <v>2.8199999999999999E-2</v>
      </c>
      <c r="U142" s="102">
        <v>2.8199999999999999E-2</v>
      </c>
      <c r="V142" s="102">
        <v>2.8199999999999999E-2</v>
      </c>
      <c r="W142" s="102">
        <v>2.8199999999999999E-2</v>
      </c>
      <c r="X142" s="102">
        <v>2.8199999999999999E-2</v>
      </c>
    </row>
    <row r="143" spans="1:24" x14ac:dyDescent="0.35">
      <c r="A143" s="79" t="str">
        <f>Rates!A143</f>
        <v>Infant Development Program, PT/OT/SLP, Home and Community-Based, 1:1</v>
      </c>
      <c r="B143" t="s">
        <v>485</v>
      </c>
      <c r="C143" s="102">
        <v>2.8199999999999999E-2</v>
      </c>
      <c r="D143" s="102">
        <v>2.8199999999999999E-2</v>
      </c>
      <c r="E143" s="102">
        <v>2.8199999999999999E-2</v>
      </c>
      <c r="F143" s="102">
        <v>2.8199999999999999E-2</v>
      </c>
      <c r="G143" s="102">
        <v>2.8199999999999999E-2</v>
      </c>
      <c r="H143" s="102">
        <v>2.8199999999999999E-2</v>
      </c>
      <c r="I143" s="102">
        <v>2.8199999999999999E-2</v>
      </c>
      <c r="J143" s="102">
        <v>2.8199999999999999E-2</v>
      </c>
      <c r="K143" s="102">
        <v>2.8199999999999999E-2</v>
      </c>
      <c r="L143" s="102">
        <v>2.8199999999999999E-2</v>
      </c>
      <c r="M143" s="102">
        <v>2.8199999999999999E-2</v>
      </c>
      <c r="N143" s="102">
        <v>2.8199999999999999E-2</v>
      </c>
      <c r="O143" s="102">
        <v>2.8199999999999999E-2</v>
      </c>
      <c r="P143" s="102">
        <v>2.8199999999999999E-2</v>
      </c>
      <c r="Q143" s="102">
        <v>2.8199999999999999E-2</v>
      </c>
      <c r="R143" s="102">
        <v>2.8199999999999999E-2</v>
      </c>
      <c r="S143" s="102">
        <v>2.8199999999999999E-2</v>
      </c>
      <c r="T143" s="102">
        <v>2.8199999999999999E-2</v>
      </c>
      <c r="U143" s="102">
        <v>2.8199999999999999E-2</v>
      </c>
      <c r="V143" s="102">
        <v>2.8199999999999999E-2</v>
      </c>
      <c r="W143" s="102">
        <v>2.8199999999999999E-2</v>
      </c>
      <c r="X143" s="102">
        <v>2.8199999999999999E-2</v>
      </c>
    </row>
    <row r="144" spans="1:24" x14ac:dyDescent="0.35">
      <c r="A144" s="79" t="str">
        <f>Rates!A144</f>
        <v>Infant Development Program, PT/OT/SLP, Home and Community-Based, 1:2</v>
      </c>
      <c r="B144" t="s">
        <v>486</v>
      </c>
      <c r="C144" s="102">
        <v>2.8199999999999999E-2</v>
      </c>
      <c r="D144" s="102">
        <v>2.8199999999999999E-2</v>
      </c>
      <c r="E144" s="102">
        <v>2.8199999999999999E-2</v>
      </c>
      <c r="F144" s="102">
        <v>2.8199999999999999E-2</v>
      </c>
      <c r="G144" s="102">
        <v>2.8199999999999999E-2</v>
      </c>
      <c r="H144" s="102">
        <v>2.8199999999999999E-2</v>
      </c>
      <c r="I144" s="102">
        <v>2.8199999999999999E-2</v>
      </c>
      <c r="J144" s="102">
        <v>2.8199999999999999E-2</v>
      </c>
      <c r="K144" s="102">
        <v>2.8199999999999999E-2</v>
      </c>
      <c r="L144" s="102">
        <v>2.8199999999999999E-2</v>
      </c>
      <c r="M144" s="102">
        <v>2.8199999999999999E-2</v>
      </c>
      <c r="N144" s="102">
        <v>2.8199999999999999E-2</v>
      </c>
      <c r="O144" s="102">
        <v>2.8199999999999999E-2</v>
      </c>
      <c r="P144" s="102">
        <v>2.8199999999999999E-2</v>
      </c>
      <c r="Q144" s="102">
        <v>2.8199999999999999E-2</v>
      </c>
      <c r="R144" s="102">
        <v>2.8199999999999999E-2</v>
      </c>
      <c r="S144" s="102">
        <v>2.8199999999999999E-2</v>
      </c>
      <c r="T144" s="102">
        <v>2.8199999999999999E-2</v>
      </c>
      <c r="U144" s="102">
        <v>2.8199999999999999E-2</v>
      </c>
      <c r="V144" s="102">
        <v>2.8199999999999999E-2</v>
      </c>
      <c r="W144" s="102">
        <v>2.8199999999999999E-2</v>
      </c>
      <c r="X144" s="102">
        <v>2.8199999999999999E-2</v>
      </c>
    </row>
    <row r="145" spans="1:24" x14ac:dyDescent="0.35">
      <c r="A145" s="79" t="str">
        <f>Rates!A145</f>
        <v>Infant Development Program, PT/OT/SLP, Home and Community-Based, 1:3</v>
      </c>
      <c r="B145" t="s">
        <v>487</v>
      </c>
      <c r="C145" s="102">
        <v>2.8199999999999999E-2</v>
      </c>
      <c r="D145" s="102">
        <v>2.8199999999999999E-2</v>
      </c>
      <c r="E145" s="102">
        <v>2.8199999999999999E-2</v>
      </c>
      <c r="F145" s="102">
        <v>2.8199999999999999E-2</v>
      </c>
      <c r="G145" s="102">
        <v>2.8199999999999999E-2</v>
      </c>
      <c r="H145" s="102">
        <v>2.8199999999999999E-2</v>
      </c>
      <c r="I145" s="102">
        <v>2.8199999999999999E-2</v>
      </c>
      <c r="J145" s="102">
        <v>2.8199999999999999E-2</v>
      </c>
      <c r="K145" s="102">
        <v>2.8199999999999999E-2</v>
      </c>
      <c r="L145" s="102">
        <v>2.8199999999999999E-2</v>
      </c>
      <c r="M145" s="102">
        <v>2.8199999999999999E-2</v>
      </c>
      <c r="N145" s="102">
        <v>2.8199999999999999E-2</v>
      </c>
      <c r="O145" s="102">
        <v>2.8199999999999999E-2</v>
      </c>
      <c r="P145" s="102">
        <v>2.8199999999999999E-2</v>
      </c>
      <c r="Q145" s="102">
        <v>2.8199999999999999E-2</v>
      </c>
      <c r="R145" s="102">
        <v>2.8199999999999999E-2</v>
      </c>
      <c r="S145" s="102">
        <v>2.8199999999999999E-2</v>
      </c>
      <c r="T145" s="102">
        <v>2.8199999999999999E-2</v>
      </c>
      <c r="U145" s="102">
        <v>2.8199999999999999E-2</v>
      </c>
      <c r="V145" s="102">
        <v>2.8199999999999999E-2</v>
      </c>
      <c r="W145" s="102">
        <v>2.8199999999999999E-2</v>
      </c>
      <c r="X145" s="102">
        <v>2.8199999999999999E-2</v>
      </c>
    </row>
    <row r="146" spans="1:24" x14ac:dyDescent="0.35">
      <c r="A146" s="79" t="str">
        <f>Rates!A146</f>
        <v>Infant Development Program, PT/OT/SLP Assistant, Home and Community-Based, 1:1</v>
      </c>
      <c r="B146" t="s">
        <v>488</v>
      </c>
      <c r="C146" s="102">
        <v>2.8199999999999999E-2</v>
      </c>
      <c r="D146" s="102">
        <v>2.8199999999999999E-2</v>
      </c>
      <c r="E146" s="102">
        <v>2.8199999999999999E-2</v>
      </c>
      <c r="F146" s="102">
        <v>2.8199999999999999E-2</v>
      </c>
      <c r="G146" s="102">
        <v>2.8199999999999999E-2</v>
      </c>
      <c r="H146" s="102">
        <v>2.8199999999999999E-2</v>
      </c>
      <c r="I146" s="102">
        <v>2.8199999999999999E-2</v>
      </c>
      <c r="J146" s="102">
        <v>2.8199999999999999E-2</v>
      </c>
      <c r="K146" s="102">
        <v>2.8199999999999999E-2</v>
      </c>
      <c r="L146" s="102">
        <v>2.8199999999999999E-2</v>
      </c>
      <c r="M146" s="102">
        <v>2.8199999999999999E-2</v>
      </c>
      <c r="N146" s="102">
        <v>2.8199999999999999E-2</v>
      </c>
      <c r="O146" s="102">
        <v>2.8199999999999999E-2</v>
      </c>
      <c r="P146" s="102">
        <v>2.8199999999999999E-2</v>
      </c>
      <c r="Q146" s="102">
        <v>2.8199999999999999E-2</v>
      </c>
      <c r="R146" s="102">
        <v>2.8199999999999999E-2</v>
      </c>
      <c r="S146" s="102">
        <v>2.8199999999999999E-2</v>
      </c>
      <c r="T146" s="102">
        <v>2.8199999999999999E-2</v>
      </c>
      <c r="U146" s="102">
        <v>2.8199999999999999E-2</v>
      </c>
      <c r="V146" s="102">
        <v>2.8199999999999999E-2</v>
      </c>
      <c r="W146" s="102">
        <v>2.8199999999999999E-2</v>
      </c>
      <c r="X146" s="102">
        <v>2.8199999999999999E-2</v>
      </c>
    </row>
    <row r="147" spans="1:24" x14ac:dyDescent="0.35">
      <c r="A147" s="79" t="str">
        <f>Rates!A147</f>
        <v>Infant Development Program, PT/OT/SLP Assistant, Home and Community-Based, 1:2</v>
      </c>
      <c r="B147" t="s">
        <v>489</v>
      </c>
      <c r="C147" s="102">
        <v>2.8199999999999999E-2</v>
      </c>
      <c r="D147" s="102">
        <v>2.8199999999999999E-2</v>
      </c>
      <c r="E147" s="102">
        <v>2.8199999999999999E-2</v>
      </c>
      <c r="F147" s="102">
        <v>2.8199999999999999E-2</v>
      </c>
      <c r="G147" s="102">
        <v>2.8199999999999999E-2</v>
      </c>
      <c r="H147" s="102">
        <v>2.8199999999999999E-2</v>
      </c>
      <c r="I147" s="102">
        <v>2.8199999999999999E-2</v>
      </c>
      <c r="J147" s="102">
        <v>2.8199999999999999E-2</v>
      </c>
      <c r="K147" s="102">
        <v>2.8199999999999999E-2</v>
      </c>
      <c r="L147" s="102">
        <v>2.8199999999999999E-2</v>
      </c>
      <c r="M147" s="102">
        <v>2.8199999999999999E-2</v>
      </c>
      <c r="N147" s="102">
        <v>2.8199999999999999E-2</v>
      </c>
      <c r="O147" s="102">
        <v>2.8199999999999999E-2</v>
      </c>
      <c r="P147" s="102">
        <v>2.8199999999999999E-2</v>
      </c>
      <c r="Q147" s="102">
        <v>2.8199999999999999E-2</v>
      </c>
      <c r="R147" s="102">
        <v>2.8199999999999999E-2</v>
      </c>
      <c r="S147" s="102">
        <v>2.8199999999999999E-2</v>
      </c>
      <c r="T147" s="102">
        <v>2.8199999999999999E-2</v>
      </c>
      <c r="U147" s="102">
        <v>2.8199999999999999E-2</v>
      </c>
      <c r="V147" s="102">
        <v>2.8199999999999999E-2</v>
      </c>
      <c r="W147" s="102">
        <v>2.8199999999999999E-2</v>
      </c>
      <c r="X147" s="102">
        <v>2.8199999999999999E-2</v>
      </c>
    </row>
    <row r="148" spans="1:24" x14ac:dyDescent="0.35">
      <c r="A148" s="79" t="str">
        <f>Rates!A148</f>
        <v>Infant Development Program, PT/OT/SLP Assistant, Home and Community-Based, 1:3</v>
      </c>
      <c r="B148" t="s">
        <v>490</v>
      </c>
      <c r="C148" s="102">
        <v>2.8199999999999999E-2</v>
      </c>
      <c r="D148" s="102">
        <v>2.8199999999999999E-2</v>
      </c>
      <c r="E148" s="102">
        <v>2.8199999999999999E-2</v>
      </c>
      <c r="F148" s="102">
        <v>2.8199999999999999E-2</v>
      </c>
      <c r="G148" s="102">
        <v>2.8199999999999999E-2</v>
      </c>
      <c r="H148" s="102">
        <v>2.8199999999999999E-2</v>
      </c>
      <c r="I148" s="102">
        <v>2.8199999999999999E-2</v>
      </c>
      <c r="J148" s="102">
        <v>2.8199999999999999E-2</v>
      </c>
      <c r="K148" s="102">
        <v>2.8199999999999999E-2</v>
      </c>
      <c r="L148" s="102">
        <v>2.8199999999999999E-2</v>
      </c>
      <c r="M148" s="102">
        <v>2.8199999999999999E-2</v>
      </c>
      <c r="N148" s="102">
        <v>2.8199999999999999E-2</v>
      </c>
      <c r="O148" s="102">
        <v>2.8199999999999999E-2</v>
      </c>
      <c r="P148" s="102">
        <v>2.8199999999999999E-2</v>
      </c>
      <c r="Q148" s="102">
        <v>2.8199999999999999E-2</v>
      </c>
      <c r="R148" s="102">
        <v>2.8199999999999999E-2</v>
      </c>
      <c r="S148" s="102">
        <v>2.8199999999999999E-2</v>
      </c>
      <c r="T148" s="102">
        <v>2.8199999999999999E-2</v>
      </c>
      <c r="U148" s="102">
        <v>2.8199999999999999E-2</v>
      </c>
      <c r="V148" s="102">
        <v>2.8199999999999999E-2</v>
      </c>
      <c r="W148" s="102">
        <v>2.8199999999999999E-2</v>
      </c>
      <c r="X148" s="102">
        <v>2.8199999999999999E-2</v>
      </c>
    </row>
    <row r="149" spans="1:24" x14ac:dyDescent="0.35">
      <c r="A149" s="79" t="str">
        <f>Rates!A149</f>
        <v>Infant Development Program, Audiologist, Home and Community-Based, 1:1</v>
      </c>
      <c r="B149" t="s">
        <v>491</v>
      </c>
      <c r="C149" s="102">
        <v>2.8199999999999999E-2</v>
      </c>
      <c r="D149" s="102">
        <v>2.8199999999999999E-2</v>
      </c>
      <c r="E149" s="102">
        <v>2.8199999999999999E-2</v>
      </c>
      <c r="F149" s="102">
        <v>2.8199999999999999E-2</v>
      </c>
      <c r="G149" s="102">
        <v>2.8199999999999999E-2</v>
      </c>
      <c r="H149" s="102">
        <v>2.8199999999999999E-2</v>
      </c>
      <c r="I149" s="102">
        <v>2.8199999999999999E-2</v>
      </c>
      <c r="J149" s="102">
        <v>2.8199999999999999E-2</v>
      </c>
      <c r="K149" s="102">
        <v>2.8199999999999999E-2</v>
      </c>
      <c r="L149" s="102">
        <v>2.8199999999999999E-2</v>
      </c>
      <c r="M149" s="102">
        <v>2.8199999999999999E-2</v>
      </c>
      <c r="N149" s="102">
        <v>2.8199999999999999E-2</v>
      </c>
      <c r="O149" s="102">
        <v>2.8199999999999999E-2</v>
      </c>
      <c r="P149" s="102">
        <v>2.8199999999999999E-2</v>
      </c>
      <c r="Q149" s="102">
        <v>2.8199999999999999E-2</v>
      </c>
      <c r="R149" s="102">
        <v>2.8199999999999999E-2</v>
      </c>
      <c r="S149" s="102">
        <v>2.8199999999999999E-2</v>
      </c>
      <c r="T149" s="102">
        <v>2.8199999999999999E-2</v>
      </c>
      <c r="U149" s="102">
        <v>2.8199999999999999E-2</v>
      </c>
      <c r="V149" s="102">
        <v>2.8199999999999999E-2</v>
      </c>
      <c r="W149" s="102">
        <v>2.8199999999999999E-2</v>
      </c>
      <c r="X149" s="102">
        <v>2.8199999999999999E-2</v>
      </c>
    </row>
    <row r="150" spans="1:24" x14ac:dyDescent="0.35">
      <c r="A150" s="79" t="str">
        <f>Rates!A150</f>
        <v>Infant Development Program, Audiologist, Home and Community-Based, 1:2</v>
      </c>
      <c r="B150" t="s">
        <v>492</v>
      </c>
      <c r="C150" s="102">
        <v>2.8199999999999999E-2</v>
      </c>
      <c r="D150" s="102">
        <v>2.8199999999999999E-2</v>
      </c>
      <c r="E150" s="102">
        <v>2.8199999999999999E-2</v>
      </c>
      <c r="F150" s="102">
        <v>2.8199999999999999E-2</v>
      </c>
      <c r="G150" s="102">
        <v>2.8199999999999999E-2</v>
      </c>
      <c r="H150" s="102">
        <v>2.8199999999999999E-2</v>
      </c>
      <c r="I150" s="102">
        <v>2.8199999999999999E-2</v>
      </c>
      <c r="J150" s="102">
        <v>2.8199999999999999E-2</v>
      </c>
      <c r="K150" s="102">
        <v>2.8199999999999999E-2</v>
      </c>
      <c r="L150" s="102">
        <v>2.8199999999999999E-2</v>
      </c>
      <c r="M150" s="102">
        <v>2.8199999999999999E-2</v>
      </c>
      <c r="N150" s="102">
        <v>2.8199999999999999E-2</v>
      </c>
      <c r="O150" s="102">
        <v>2.8199999999999999E-2</v>
      </c>
      <c r="P150" s="102">
        <v>2.8199999999999999E-2</v>
      </c>
      <c r="Q150" s="102">
        <v>2.8199999999999999E-2</v>
      </c>
      <c r="R150" s="102">
        <v>2.8199999999999999E-2</v>
      </c>
      <c r="S150" s="102">
        <v>2.8199999999999999E-2</v>
      </c>
      <c r="T150" s="102">
        <v>2.8199999999999999E-2</v>
      </c>
      <c r="U150" s="102">
        <v>2.8199999999999999E-2</v>
      </c>
      <c r="V150" s="102">
        <v>2.8199999999999999E-2</v>
      </c>
      <c r="W150" s="102">
        <v>2.8199999999999999E-2</v>
      </c>
      <c r="X150" s="102">
        <v>2.8199999999999999E-2</v>
      </c>
    </row>
    <row r="151" spans="1:24" x14ac:dyDescent="0.35">
      <c r="A151" s="79" t="str">
        <f>Rates!A151</f>
        <v>Infant Development Program, Audiologist, Home and Community-Based, 1:3</v>
      </c>
      <c r="B151" t="s">
        <v>493</v>
      </c>
      <c r="C151" s="102">
        <v>2.8199999999999999E-2</v>
      </c>
      <c r="D151" s="102">
        <v>2.8199999999999999E-2</v>
      </c>
      <c r="E151" s="102">
        <v>2.8199999999999999E-2</v>
      </c>
      <c r="F151" s="102">
        <v>2.8199999999999999E-2</v>
      </c>
      <c r="G151" s="102">
        <v>2.8199999999999999E-2</v>
      </c>
      <c r="H151" s="102">
        <v>2.8199999999999999E-2</v>
      </c>
      <c r="I151" s="102">
        <v>2.8199999999999999E-2</v>
      </c>
      <c r="J151" s="102">
        <v>2.8199999999999999E-2</v>
      </c>
      <c r="K151" s="102">
        <v>2.8199999999999999E-2</v>
      </c>
      <c r="L151" s="102">
        <v>2.8199999999999999E-2</v>
      </c>
      <c r="M151" s="102">
        <v>2.8199999999999999E-2</v>
      </c>
      <c r="N151" s="102">
        <v>2.8199999999999999E-2</v>
      </c>
      <c r="O151" s="102">
        <v>2.8199999999999999E-2</v>
      </c>
      <c r="P151" s="102">
        <v>2.8199999999999999E-2</v>
      </c>
      <c r="Q151" s="102">
        <v>2.8199999999999999E-2</v>
      </c>
      <c r="R151" s="102">
        <v>2.8199999999999999E-2</v>
      </c>
      <c r="S151" s="102">
        <v>2.8199999999999999E-2</v>
      </c>
      <c r="T151" s="102">
        <v>2.8199999999999999E-2</v>
      </c>
      <c r="U151" s="102">
        <v>2.8199999999999999E-2</v>
      </c>
      <c r="V151" s="102">
        <v>2.8199999999999999E-2</v>
      </c>
      <c r="W151" s="102">
        <v>2.8199999999999999E-2</v>
      </c>
      <c r="X151" s="102">
        <v>2.8199999999999999E-2</v>
      </c>
    </row>
    <row r="152" spans="1:24" x14ac:dyDescent="0.35">
      <c r="A152" s="79" t="str">
        <f>Rates!A152</f>
        <v>Infant Development Program, Family Therapist, Home and Community-Based, 1:1</v>
      </c>
      <c r="B152" t="s">
        <v>494</v>
      </c>
      <c r="C152" s="102">
        <v>2.8199999999999999E-2</v>
      </c>
      <c r="D152" s="102">
        <v>2.8199999999999999E-2</v>
      </c>
      <c r="E152" s="102">
        <v>2.8199999999999999E-2</v>
      </c>
      <c r="F152" s="102">
        <v>2.8199999999999999E-2</v>
      </c>
      <c r="G152" s="102">
        <v>2.8199999999999999E-2</v>
      </c>
      <c r="H152" s="102">
        <v>2.8199999999999999E-2</v>
      </c>
      <c r="I152" s="102">
        <v>2.8199999999999999E-2</v>
      </c>
      <c r="J152" s="102">
        <v>2.8199999999999999E-2</v>
      </c>
      <c r="K152" s="102">
        <v>2.8199999999999999E-2</v>
      </c>
      <c r="L152" s="102">
        <v>2.8199999999999999E-2</v>
      </c>
      <c r="M152" s="102">
        <v>2.8199999999999999E-2</v>
      </c>
      <c r="N152" s="102">
        <v>2.8199999999999999E-2</v>
      </c>
      <c r="O152" s="102">
        <v>2.8199999999999999E-2</v>
      </c>
      <c r="P152" s="102">
        <v>2.8199999999999999E-2</v>
      </c>
      <c r="Q152" s="102">
        <v>2.8199999999999999E-2</v>
      </c>
      <c r="R152" s="102">
        <v>2.8199999999999999E-2</v>
      </c>
      <c r="S152" s="102">
        <v>2.8199999999999999E-2</v>
      </c>
      <c r="T152" s="102">
        <v>2.8199999999999999E-2</v>
      </c>
      <c r="U152" s="102">
        <v>2.8199999999999999E-2</v>
      </c>
      <c r="V152" s="102">
        <v>2.8199999999999999E-2</v>
      </c>
      <c r="W152" s="102">
        <v>2.8199999999999999E-2</v>
      </c>
      <c r="X152" s="102">
        <v>2.8199999999999999E-2</v>
      </c>
    </row>
    <row r="153" spans="1:24" x14ac:dyDescent="0.35">
      <c r="A153" s="79" t="str">
        <f>Rates!A153</f>
        <v>Infant Development Program, Family Therapist, Home and Community-Based, 1:2</v>
      </c>
      <c r="B153" t="s">
        <v>495</v>
      </c>
      <c r="C153" s="102">
        <v>2.8199999999999999E-2</v>
      </c>
      <c r="D153" s="102">
        <v>2.8199999999999999E-2</v>
      </c>
      <c r="E153" s="102">
        <v>2.8199999999999999E-2</v>
      </c>
      <c r="F153" s="102">
        <v>2.8199999999999999E-2</v>
      </c>
      <c r="G153" s="102">
        <v>2.8199999999999999E-2</v>
      </c>
      <c r="H153" s="102">
        <v>2.8199999999999999E-2</v>
      </c>
      <c r="I153" s="102">
        <v>2.8199999999999999E-2</v>
      </c>
      <c r="J153" s="102">
        <v>2.8199999999999999E-2</v>
      </c>
      <c r="K153" s="102">
        <v>2.8199999999999999E-2</v>
      </c>
      <c r="L153" s="102">
        <v>2.8199999999999999E-2</v>
      </c>
      <c r="M153" s="102">
        <v>2.8199999999999999E-2</v>
      </c>
      <c r="N153" s="102">
        <v>2.8199999999999999E-2</v>
      </c>
      <c r="O153" s="102">
        <v>2.8199999999999999E-2</v>
      </c>
      <c r="P153" s="102">
        <v>2.8199999999999999E-2</v>
      </c>
      <c r="Q153" s="102">
        <v>2.8199999999999999E-2</v>
      </c>
      <c r="R153" s="102">
        <v>2.8199999999999999E-2</v>
      </c>
      <c r="S153" s="102">
        <v>2.8199999999999999E-2</v>
      </c>
      <c r="T153" s="102">
        <v>2.8199999999999999E-2</v>
      </c>
      <c r="U153" s="102">
        <v>2.8199999999999999E-2</v>
      </c>
      <c r="V153" s="102">
        <v>2.8199999999999999E-2</v>
      </c>
      <c r="W153" s="102">
        <v>2.8199999999999999E-2</v>
      </c>
      <c r="X153" s="102">
        <v>2.8199999999999999E-2</v>
      </c>
    </row>
    <row r="154" spans="1:24" x14ac:dyDescent="0.35">
      <c r="A154" s="79" t="str">
        <f>Rates!A154</f>
        <v>Infant Development Program, Family Therapist, Home and Community-Based, 1:3</v>
      </c>
      <c r="B154" t="s">
        <v>496</v>
      </c>
      <c r="C154" s="102">
        <v>2.8199999999999999E-2</v>
      </c>
      <c r="D154" s="102">
        <v>2.8199999999999999E-2</v>
      </c>
      <c r="E154" s="102">
        <v>2.8199999999999999E-2</v>
      </c>
      <c r="F154" s="102">
        <v>2.8199999999999999E-2</v>
      </c>
      <c r="G154" s="102">
        <v>2.8199999999999999E-2</v>
      </c>
      <c r="H154" s="102">
        <v>2.8199999999999999E-2</v>
      </c>
      <c r="I154" s="102">
        <v>2.8199999999999999E-2</v>
      </c>
      <c r="J154" s="102">
        <v>2.8199999999999999E-2</v>
      </c>
      <c r="K154" s="102">
        <v>2.8199999999999999E-2</v>
      </c>
      <c r="L154" s="102">
        <v>2.8199999999999999E-2</v>
      </c>
      <c r="M154" s="102">
        <v>2.8199999999999999E-2</v>
      </c>
      <c r="N154" s="102">
        <v>2.8199999999999999E-2</v>
      </c>
      <c r="O154" s="102">
        <v>2.8199999999999999E-2</v>
      </c>
      <c r="P154" s="102">
        <v>2.8199999999999999E-2</v>
      </c>
      <c r="Q154" s="102">
        <v>2.8199999999999999E-2</v>
      </c>
      <c r="R154" s="102">
        <v>2.8199999999999999E-2</v>
      </c>
      <c r="S154" s="102">
        <v>2.8199999999999999E-2</v>
      </c>
      <c r="T154" s="102">
        <v>2.8199999999999999E-2</v>
      </c>
      <c r="U154" s="102">
        <v>2.8199999999999999E-2</v>
      </c>
      <c r="V154" s="102">
        <v>2.8199999999999999E-2</v>
      </c>
      <c r="W154" s="102">
        <v>2.8199999999999999E-2</v>
      </c>
      <c r="X154" s="102">
        <v>2.8199999999999999E-2</v>
      </c>
    </row>
    <row r="155" spans="1:24" x14ac:dyDescent="0.35">
      <c r="A155" s="79" t="str">
        <f>Rates!A155</f>
        <v>Infant Development Program, Registered Nurse, Home and Community-Based, 1:1</v>
      </c>
      <c r="B155" t="s">
        <v>497</v>
      </c>
      <c r="C155" s="102">
        <v>2.8199999999999999E-2</v>
      </c>
      <c r="D155" s="102">
        <v>2.8199999999999999E-2</v>
      </c>
      <c r="E155" s="102">
        <v>2.8199999999999999E-2</v>
      </c>
      <c r="F155" s="102">
        <v>2.8199999999999999E-2</v>
      </c>
      <c r="G155" s="102">
        <v>2.8199999999999999E-2</v>
      </c>
      <c r="H155" s="102">
        <v>2.8199999999999999E-2</v>
      </c>
      <c r="I155" s="102">
        <v>2.8199999999999999E-2</v>
      </c>
      <c r="J155" s="102">
        <v>2.8199999999999999E-2</v>
      </c>
      <c r="K155" s="102">
        <v>2.8199999999999999E-2</v>
      </c>
      <c r="L155" s="102">
        <v>2.8199999999999999E-2</v>
      </c>
      <c r="M155" s="102">
        <v>2.8199999999999999E-2</v>
      </c>
      <c r="N155" s="102">
        <v>2.8199999999999999E-2</v>
      </c>
      <c r="O155" s="102">
        <v>2.8199999999999999E-2</v>
      </c>
      <c r="P155" s="102">
        <v>2.8199999999999999E-2</v>
      </c>
      <c r="Q155" s="102">
        <v>2.8199999999999999E-2</v>
      </c>
      <c r="R155" s="102">
        <v>2.8199999999999999E-2</v>
      </c>
      <c r="S155" s="102">
        <v>2.8199999999999999E-2</v>
      </c>
      <c r="T155" s="102">
        <v>2.8199999999999999E-2</v>
      </c>
      <c r="U155" s="102">
        <v>2.8199999999999999E-2</v>
      </c>
      <c r="V155" s="102">
        <v>2.8199999999999999E-2</v>
      </c>
      <c r="W155" s="102">
        <v>2.8199999999999999E-2</v>
      </c>
      <c r="X155" s="102">
        <v>2.8199999999999999E-2</v>
      </c>
    </row>
    <row r="156" spans="1:24" x14ac:dyDescent="0.35">
      <c r="A156" s="79" t="str">
        <f>Rates!A156</f>
        <v>Infant Development Program, Registered Nurse, Home and Community-Based, 1:2</v>
      </c>
      <c r="B156" t="s">
        <v>498</v>
      </c>
      <c r="C156" s="102">
        <v>2.8199999999999999E-2</v>
      </c>
      <c r="D156" s="102">
        <v>2.8199999999999999E-2</v>
      </c>
      <c r="E156" s="102">
        <v>2.8199999999999999E-2</v>
      </c>
      <c r="F156" s="102">
        <v>2.8199999999999999E-2</v>
      </c>
      <c r="G156" s="102">
        <v>2.8199999999999999E-2</v>
      </c>
      <c r="H156" s="102">
        <v>2.8199999999999999E-2</v>
      </c>
      <c r="I156" s="102">
        <v>2.8199999999999999E-2</v>
      </c>
      <c r="J156" s="102">
        <v>2.8199999999999999E-2</v>
      </c>
      <c r="K156" s="102">
        <v>2.8199999999999999E-2</v>
      </c>
      <c r="L156" s="102">
        <v>2.8199999999999999E-2</v>
      </c>
      <c r="M156" s="102">
        <v>2.8199999999999999E-2</v>
      </c>
      <c r="N156" s="102">
        <v>2.8199999999999999E-2</v>
      </c>
      <c r="O156" s="102">
        <v>2.8199999999999999E-2</v>
      </c>
      <c r="P156" s="102">
        <v>2.8199999999999999E-2</v>
      </c>
      <c r="Q156" s="102">
        <v>2.8199999999999999E-2</v>
      </c>
      <c r="R156" s="102">
        <v>2.8199999999999999E-2</v>
      </c>
      <c r="S156" s="102">
        <v>2.8199999999999999E-2</v>
      </c>
      <c r="T156" s="102">
        <v>2.8199999999999999E-2</v>
      </c>
      <c r="U156" s="102">
        <v>2.8199999999999999E-2</v>
      </c>
      <c r="V156" s="102">
        <v>2.8199999999999999E-2</v>
      </c>
      <c r="W156" s="102">
        <v>2.8199999999999999E-2</v>
      </c>
      <c r="X156" s="102">
        <v>2.8199999999999999E-2</v>
      </c>
    </row>
    <row r="157" spans="1:24" x14ac:dyDescent="0.35">
      <c r="A157" s="79" t="str">
        <f>Rates!A157</f>
        <v>Infant Development Program, Registered Nurse, Home and Community-Based, 1:3</v>
      </c>
      <c r="B157" t="s">
        <v>499</v>
      </c>
      <c r="C157" s="102">
        <v>2.8199999999999999E-2</v>
      </c>
      <c r="D157" s="102">
        <v>2.8199999999999999E-2</v>
      </c>
      <c r="E157" s="102">
        <v>2.8199999999999999E-2</v>
      </c>
      <c r="F157" s="102">
        <v>2.8199999999999999E-2</v>
      </c>
      <c r="G157" s="102">
        <v>2.8199999999999999E-2</v>
      </c>
      <c r="H157" s="102">
        <v>2.8199999999999999E-2</v>
      </c>
      <c r="I157" s="102">
        <v>2.8199999999999999E-2</v>
      </c>
      <c r="J157" s="102">
        <v>2.8199999999999999E-2</v>
      </c>
      <c r="K157" s="102">
        <v>2.8199999999999999E-2</v>
      </c>
      <c r="L157" s="102">
        <v>2.8199999999999999E-2</v>
      </c>
      <c r="M157" s="102">
        <v>2.8199999999999999E-2</v>
      </c>
      <c r="N157" s="102">
        <v>2.8199999999999999E-2</v>
      </c>
      <c r="O157" s="102">
        <v>2.8199999999999999E-2</v>
      </c>
      <c r="P157" s="102">
        <v>2.8199999999999999E-2</v>
      </c>
      <c r="Q157" s="102">
        <v>2.8199999999999999E-2</v>
      </c>
      <c r="R157" s="102">
        <v>2.8199999999999999E-2</v>
      </c>
      <c r="S157" s="102">
        <v>2.8199999999999999E-2</v>
      </c>
      <c r="T157" s="102">
        <v>2.8199999999999999E-2</v>
      </c>
      <c r="U157" s="102">
        <v>2.8199999999999999E-2</v>
      </c>
      <c r="V157" s="102">
        <v>2.8199999999999999E-2</v>
      </c>
      <c r="W157" s="102">
        <v>2.8199999999999999E-2</v>
      </c>
      <c r="X157" s="102">
        <v>2.8199999999999999E-2</v>
      </c>
    </row>
    <row r="158" spans="1:24" x14ac:dyDescent="0.35">
      <c r="A158" s="79" t="str">
        <f>Rates!A158</f>
        <v>Infant Development Program, Licensed Vocational Nurse, Home and Community-Based, 1:1</v>
      </c>
      <c r="B158" t="s">
        <v>500</v>
      </c>
      <c r="C158" s="102">
        <v>2.8199999999999999E-2</v>
      </c>
      <c r="D158" s="102">
        <v>2.8199999999999999E-2</v>
      </c>
      <c r="E158" s="102">
        <v>2.8199999999999999E-2</v>
      </c>
      <c r="F158" s="102">
        <v>2.8199999999999999E-2</v>
      </c>
      <c r="G158" s="102">
        <v>2.8199999999999999E-2</v>
      </c>
      <c r="H158" s="102">
        <v>2.8199999999999999E-2</v>
      </c>
      <c r="I158" s="102">
        <v>2.8199999999999999E-2</v>
      </c>
      <c r="J158" s="102">
        <v>2.8199999999999999E-2</v>
      </c>
      <c r="K158" s="102">
        <v>2.8199999999999999E-2</v>
      </c>
      <c r="L158" s="102">
        <v>2.8199999999999999E-2</v>
      </c>
      <c r="M158" s="102">
        <v>2.8199999999999999E-2</v>
      </c>
      <c r="N158" s="102">
        <v>2.8199999999999999E-2</v>
      </c>
      <c r="O158" s="102">
        <v>2.8199999999999999E-2</v>
      </c>
      <c r="P158" s="102">
        <v>2.8199999999999999E-2</v>
      </c>
      <c r="Q158" s="102">
        <v>2.8199999999999999E-2</v>
      </c>
      <c r="R158" s="102">
        <v>2.8199999999999999E-2</v>
      </c>
      <c r="S158" s="102">
        <v>2.8199999999999999E-2</v>
      </c>
      <c r="T158" s="102">
        <v>2.8199999999999999E-2</v>
      </c>
      <c r="U158" s="102">
        <v>2.8199999999999999E-2</v>
      </c>
      <c r="V158" s="102">
        <v>2.8199999999999999E-2</v>
      </c>
      <c r="W158" s="102">
        <v>2.8199999999999999E-2</v>
      </c>
      <c r="X158" s="102">
        <v>2.8199999999999999E-2</v>
      </c>
    </row>
    <row r="159" spans="1:24" x14ac:dyDescent="0.35">
      <c r="A159" s="79" t="str">
        <f>Rates!A159</f>
        <v>Infant Development Program, Licensed Vocational Nurse, Home and Community-Based, 1:2</v>
      </c>
      <c r="B159" t="s">
        <v>501</v>
      </c>
      <c r="C159" s="102">
        <v>2.8199999999999999E-2</v>
      </c>
      <c r="D159" s="102">
        <v>2.8199999999999999E-2</v>
      </c>
      <c r="E159" s="102">
        <v>2.8199999999999999E-2</v>
      </c>
      <c r="F159" s="102">
        <v>2.8199999999999999E-2</v>
      </c>
      <c r="G159" s="102">
        <v>2.8199999999999999E-2</v>
      </c>
      <c r="H159" s="102">
        <v>2.8199999999999999E-2</v>
      </c>
      <c r="I159" s="102">
        <v>2.8199999999999999E-2</v>
      </c>
      <c r="J159" s="102">
        <v>2.8199999999999999E-2</v>
      </c>
      <c r="K159" s="102">
        <v>2.8199999999999999E-2</v>
      </c>
      <c r="L159" s="102">
        <v>2.8199999999999999E-2</v>
      </c>
      <c r="M159" s="102">
        <v>2.8199999999999999E-2</v>
      </c>
      <c r="N159" s="102">
        <v>2.8199999999999999E-2</v>
      </c>
      <c r="O159" s="102">
        <v>2.8199999999999999E-2</v>
      </c>
      <c r="P159" s="102">
        <v>2.8199999999999999E-2</v>
      </c>
      <c r="Q159" s="102">
        <v>2.8199999999999999E-2</v>
      </c>
      <c r="R159" s="102">
        <v>2.8199999999999999E-2</v>
      </c>
      <c r="S159" s="102">
        <v>2.8199999999999999E-2</v>
      </c>
      <c r="T159" s="102">
        <v>2.8199999999999999E-2</v>
      </c>
      <c r="U159" s="102">
        <v>2.8199999999999999E-2</v>
      </c>
      <c r="V159" s="102">
        <v>2.8199999999999999E-2</v>
      </c>
      <c r="W159" s="102">
        <v>2.8199999999999999E-2</v>
      </c>
      <c r="X159" s="102">
        <v>2.8199999999999999E-2</v>
      </c>
    </row>
    <row r="160" spans="1:24" x14ac:dyDescent="0.35">
      <c r="A160" s="79" t="str">
        <f>Rates!A160</f>
        <v>Infant Development Program, Licensed Vocational Nurse, Home and Community-Based, 1:3</v>
      </c>
      <c r="B160" t="s">
        <v>502</v>
      </c>
      <c r="C160" s="102">
        <v>2.8199999999999999E-2</v>
      </c>
      <c r="D160" s="102">
        <v>2.8199999999999999E-2</v>
      </c>
      <c r="E160" s="102">
        <v>2.8199999999999999E-2</v>
      </c>
      <c r="F160" s="102">
        <v>2.8199999999999999E-2</v>
      </c>
      <c r="G160" s="102">
        <v>2.8199999999999999E-2</v>
      </c>
      <c r="H160" s="102">
        <v>2.8199999999999999E-2</v>
      </c>
      <c r="I160" s="102">
        <v>2.8199999999999999E-2</v>
      </c>
      <c r="J160" s="102">
        <v>2.8199999999999999E-2</v>
      </c>
      <c r="K160" s="102">
        <v>2.8199999999999999E-2</v>
      </c>
      <c r="L160" s="102">
        <v>2.8199999999999999E-2</v>
      </c>
      <c r="M160" s="102">
        <v>2.8199999999999999E-2</v>
      </c>
      <c r="N160" s="102">
        <v>2.8199999999999999E-2</v>
      </c>
      <c r="O160" s="102">
        <v>2.8199999999999999E-2</v>
      </c>
      <c r="P160" s="102">
        <v>2.8199999999999999E-2</v>
      </c>
      <c r="Q160" s="102">
        <v>2.8199999999999999E-2</v>
      </c>
      <c r="R160" s="102">
        <v>2.8199999999999999E-2</v>
      </c>
      <c r="S160" s="102">
        <v>2.8199999999999999E-2</v>
      </c>
      <c r="T160" s="102">
        <v>2.8199999999999999E-2</v>
      </c>
      <c r="U160" s="102">
        <v>2.8199999999999999E-2</v>
      </c>
      <c r="V160" s="102">
        <v>2.8199999999999999E-2</v>
      </c>
      <c r="W160" s="102">
        <v>2.8199999999999999E-2</v>
      </c>
      <c r="X160" s="102">
        <v>2.8199999999999999E-2</v>
      </c>
    </row>
    <row r="161" spans="1:24" x14ac:dyDescent="0.35">
      <c r="A161" s="79" t="str">
        <f>Rates!A161</f>
        <v>Infant Development Program, Registered Dietitian, Home and Community-Based, 1:1</v>
      </c>
      <c r="B161" t="s">
        <v>503</v>
      </c>
      <c r="C161" s="102">
        <v>2.8199999999999999E-2</v>
      </c>
      <c r="D161" s="102">
        <v>2.8199999999999999E-2</v>
      </c>
      <c r="E161" s="102">
        <v>2.8199999999999999E-2</v>
      </c>
      <c r="F161" s="102">
        <v>2.8199999999999999E-2</v>
      </c>
      <c r="G161" s="102">
        <v>2.8199999999999999E-2</v>
      </c>
      <c r="H161" s="102">
        <v>2.8199999999999999E-2</v>
      </c>
      <c r="I161" s="102">
        <v>2.8199999999999999E-2</v>
      </c>
      <c r="J161" s="102">
        <v>2.8199999999999999E-2</v>
      </c>
      <c r="K161" s="102">
        <v>2.8199999999999999E-2</v>
      </c>
      <c r="L161" s="102">
        <v>2.8199999999999999E-2</v>
      </c>
      <c r="M161" s="102">
        <v>2.8199999999999999E-2</v>
      </c>
      <c r="N161" s="102">
        <v>2.8199999999999999E-2</v>
      </c>
      <c r="O161" s="102">
        <v>2.8199999999999999E-2</v>
      </c>
      <c r="P161" s="102">
        <v>2.8199999999999999E-2</v>
      </c>
      <c r="Q161" s="102">
        <v>2.8199999999999999E-2</v>
      </c>
      <c r="R161" s="102">
        <v>2.8199999999999999E-2</v>
      </c>
      <c r="S161" s="102">
        <v>2.8199999999999999E-2</v>
      </c>
      <c r="T161" s="102">
        <v>2.8199999999999999E-2</v>
      </c>
      <c r="U161" s="102">
        <v>2.8199999999999999E-2</v>
      </c>
      <c r="V161" s="102">
        <v>2.8199999999999999E-2</v>
      </c>
      <c r="W161" s="102">
        <v>2.8199999999999999E-2</v>
      </c>
      <c r="X161" s="102">
        <v>2.8199999999999999E-2</v>
      </c>
    </row>
    <row r="162" spans="1:24" x14ac:dyDescent="0.35">
      <c r="A162" s="79" t="str">
        <f>Rates!A162</f>
        <v>Infant Development Program, Registered Dietitian, Home and Community-Based, 1:2</v>
      </c>
      <c r="B162" t="s">
        <v>504</v>
      </c>
      <c r="C162" s="102">
        <v>2.8199999999999999E-2</v>
      </c>
      <c r="D162" s="102">
        <v>2.8199999999999999E-2</v>
      </c>
      <c r="E162" s="102">
        <v>2.8199999999999999E-2</v>
      </c>
      <c r="F162" s="102">
        <v>2.8199999999999999E-2</v>
      </c>
      <c r="G162" s="102">
        <v>2.8199999999999999E-2</v>
      </c>
      <c r="H162" s="102">
        <v>2.8199999999999999E-2</v>
      </c>
      <c r="I162" s="102">
        <v>2.8199999999999999E-2</v>
      </c>
      <c r="J162" s="102">
        <v>2.8199999999999999E-2</v>
      </c>
      <c r="K162" s="102">
        <v>2.8199999999999999E-2</v>
      </c>
      <c r="L162" s="102">
        <v>2.8199999999999999E-2</v>
      </c>
      <c r="M162" s="102">
        <v>2.8199999999999999E-2</v>
      </c>
      <c r="N162" s="102">
        <v>2.8199999999999999E-2</v>
      </c>
      <c r="O162" s="102">
        <v>2.8199999999999999E-2</v>
      </c>
      <c r="P162" s="102">
        <v>2.8199999999999999E-2</v>
      </c>
      <c r="Q162" s="102">
        <v>2.8199999999999999E-2</v>
      </c>
      <c r="R162" s="102">
        <v>2.8199999999999999E-2</v>
      </c>
      <c r="S162" s="102">
        <v>2.8199999999999999E-2</v>
      </c>
      <c r="T162" s="102">
        <v>2.8199999999999999E-2</v>
      </c>
      <c r="U162" s="102">
        <v>2.8199999999999999E-2</v>
      </c>
      <c r="V162" s="102">
        <v>2.8199999999999999E-2</v>
      </c>
      <c r="W162" s="102">
        <v>2.8199999999999999E-2</v>
      </c>
      <c r="X162" s="102">
        <v>2.8199999999999999E-2</v>
      </c>
    </row>
    <row r="163" spans="1:24" x14ac:dyDescent="0.35">
      <c r="A163" s="79" t="str">
        <f>Rates!A163</f>
        <v>Infant Development Program, Registered Dietitian, Home and Community-Based, 1:3</v>
      </c>
      <c r="B163" t="s">
        <v>505</v>
      </c>
      <c r="C163" s="102">
        <v>2.8199999999999999E-2</v>
      </c>
      <c r="D163" s="102">
        <v>2.8199999999999999E-2</v>
      </c>
      <c r="E163" s="102">
        <v>2.8199999999999999E-2</v>
      </c>
      <c r="F163" s="102">
        <v>2.8199999999999999E-2</v>
      </c>
      <c r="G163" s="102">
        <v>2.8199999999999999E-2</v>
      </c>
      <c r="H163" s="102">
        <v>2.8199999999999999E-2</v>
      </c>
      <c r="I163" s="102">
        <v>2.8199999999999999E-2</v>
      </c>
      <c r="J163" s="102">
        <v>2.8199999999999999E-2</v>
      </c>
      <c r="K163" s="102">
        <v>2.8199999999999999E-2</v>
      </c>
      <c r="L163" s="102">
        <v>2.8199999999999999E-2</v>
      </c>
      <c r="M163" s="102">
        <v>2.8199999999999999E-2</v>
      </c>
      <c r="N163" s="102">
        <v>2.8199999999999999E-2</v>
      </c>
      <c r="O163" s="102">
        <v>2.8199999999999999E-2</v>
      </c>
      <c r="P163" s="102">
        <v>2.8199999999999999E-2</v>
      </c>
      <c r="Q163" s="102">
        <v>2.8199999999999999E-2</v>
      </c>
      <c r="R163" s="102">
        <v>2.8199999999999999E-2</v>
      </c>
      <c r="S163" s="102">
        <v>2.8199999999999999E-2</v>
      </c>
      <c r="T163" s="102">
        <v>2.8199999999999999E-2</v>
      </c>
      <c r="U163" s="102">
        <v>2.8199999999999999E-2</v>
      </c>
      <c r="V163" s="102">
        <v>2.8199999999999999E-2</v>
      </c>
      <c r="W163" s="102">
        <v>2.8199999999999999E-2</v>
      </c>
      <c r="X163" s="102">
        <v>2.8199999999999999E-2</v>
      </c>
    </row>
    <row r="164" spans="1:24" x14ac:dyDescent="0.35">
      <c r="A164" s="79" t="str">
        <f>Rates!A164</f>
        <v>Infant Development Program, Social Worker, Home and Community-Based, 1:1</v>
      </c>
      <c r="B164" t="s">
        <v>506</v>
      </c>
      <c r="C164" s="102">
        <v>2.8199999999999999E-2</v>
      </c>
      <c r="D164" s="102">
        <v>2.8199999999999999E-2</v>
      </c>
      <c r="E164" s="102">
        <v>2.8199999999999999E-2</v>
      </c>
      <c r="F164" s="102">
        <v>2.8199999999999999E-2</v>
      </c>
      <c r="G164" s="102">
        <v>2.8199999999999999E-2</v>
      </c>
      <c r="H164" s="102">
        <v>2.8199999999999999E-2</v>
      </c>
      <c r="I164" s="102">
        <v>2.8199999999999999E-2</v>
      </c>
      <c r="J164" s="102">
        <v>2.8199999999999999E-2</v>
      </c>
      <c r="K164" s="102">
        <v>2.8199999999999999E-2</v>
      </c>
      <c r="L164" s="102">
        <v>2.8199999999999999E-2</v>
      </c>
      <c r="M164" s="102">
        <v>2.8199999999999999E-2</v>
      </c>
      <c r="N164" s="102">
        <v>2.8199999999999999E-2</v>
      </c>
      <c r="O164" s="102">
        <v>2.8199999999999999E-2</v>
      </c>
      <c r="P164" s="102">
        <v>2.8199999999999999E-2</v>
      </c>
      <c r="Q164" s="102">
        <v>2.8199999999999999E-2</v>
      </c>
      <c r="R164" s="102">
        <v>2.8199999999999999E-2</v>
      </c>
      <c r="S164" s="102">
        <v>2.8199999999999999E-2</v>
      </c>
      <c r="T164" s="102">
        <v>2.8199999999999999E-2</v>
      </c>
      <c r="U164" s="102">
        <v>2.8199999999999999E-2</v>
      </c>
      <c r="V164" s="102">
        <v>2.8199999999999999E-2</v>
      </c>
      <c r="W164" s="102">
        <v>2.8199999999999999E-2</v>
      </c>
      <c r="X164" s="102">
        <v>2.8199999999999999E-2</v>
      </c>
    </row>
    <row r="165" spans="1:24" x14ac:dyDescent="0.35">
      <c r="A165" s="79" t="str">
        <f>Rates!A165</f>
        <v>Infant Development Program, Social Worker, Home and Community-Based, 1:2</v>
      </c>
      <c r="B165" t="s">
        <v>507</v>
      </c>
      <c r="C165" s="102">
        <v>2.8199999999999999E-2</v>
      </c>
      <c r="D165" s="102">
        <v>2.8199999999999999E-2</v>
      </c>
      <c r="E165" s="102">
        <v>2.8199999999999999E-2</v>
      </c>
      <c r="F165" s="102">
        <v>2.8199999999999999E-2</v>
      </c>
      <c r="G165" s="102">
        <v>2.8199999999999999E-2</v>
      </c>
      <c r="H165" s="102">
        <v>2.8199999999999999E-2</v>
      </c>
      <c r="I165" s="102">
        <v>2.8199999999999999E-2</v>
      </c>
      <c r="J165" s="102">
        <v>2.8199999999999999E-2</v>
      </c>
      <c r="K165" s="102">
        <v>2.8199999999999999E-2</v>
      </c>
      <c r="L165" s="102">
        <v>2.8199999999999999E-2</v>
      </c>
      <c r="M165" s="102">
        <v>2.8199999999999999E-2</v>
      </c>
      <c r="N165" s="102">
        <v>2.8199999999999999E-2</v>
      </c>
      <c r="O165" s="102">
        <v>2.8199999999999999E-2</v>
      </c>
      <c r="P165" s="102">
        <v>2.8199999999999999E-2</v>
      </c>
      <c r="Q165" s="102">
        <v>2.8199999999999999E-2</v>
      </c>
      <c r="R165" s="102">
        <v>2.8199999999999999E-2</v>
      </c>
      <c r="S165" s="102">
        <v>2.8199999999999999E-2</v>
      </c>
      <c r="T165" s="102">
        <v>2.8199999999999999E-2</v>
      </c>
      <c r="U165" s="102">
        <v>2.8199999999999999E-2</v>
      </c>
      <c r="V165" s="102">
        <v>2.8199999999999999E-2</v>
      </c>
      <c r="W165" s="102">
        <v>2.8199999999999999E-2</v>
      </c>
      <c r="X165" s="102">
        <v>2.8199999999999999E-2</v>
      </c>
    </row>
    <row r="166" spans="1:24" x14ac:dyDescent="0.35">
      <c r="A166" s="79" t="str">
        <f>Rates!A166</f>
        <v>Infant Development Program, Social Worker, Home and Community-Based, 1:3</v>
      </c>
      <c r="B166" t="s">
        <v>508</v>
      </c>
      <c r="C166" s="102">
        <v>2.8199999999999999E-2</v>
      </c>
      <c r="D166" s="102">
        <v>2.8199999999999999E-2</v>
      </c>
      <c r="E166" s="102">
        <v>2.8199999999999999E-2</v>
      </c>
      <c r="F166" s="102">
        <v>2.8199999999999999E-2</v>
      </c>
      <c r="G166" s="102">
        <v>2.8199999999999999E-2</v>
      </c>
      <c r="H166" s="102">
        <v>2.8199999999999999E-2</v>
      </c>
      <c r="I166" s="102">
        <v>2.8199999999999999E-2</v>
      </c>
      <c r="J166" s="102">
        <v>2.8199999999999999E-2</v>
      </c>
      <c r="K166" s="102">
        <v>2.8199999999999999E-2</v>
      </c>
      <c r="L166" s="102">
        <v>2.8199999999999999E-2</v>
      </c>
      <c r="M166" s="102">
        <v>2.8199999999999999E-2</v>
      </c>
      <c r="N166" s="102">
        <v>2.8199999999999999E-2</v>
      </c>
      <c r="O166" s="102">
        <v>2.8199999999999999E-2</v>
      </c>
      <c r="P166" s="102">
        <v>2.8199999999999999E-2</v>
      </c>
      <c r="Q166" s="102">
        <v>2.8199999999999999E-2</v>
      </c>
      <c r="R166" s="102">
        <v>2.8199999999999999E-2</v>
      </c>
      <c r="S166" s="102">
        <v>2.8199999999999999E-2</v>
      </c>
      <c r="T166" s="102">
        <v>2.8199999999999999E-2</v>
      </c>
      <c r="U166" s="102">
        <v>2.8199999999999999E-2</v>
      </c>
      <c r="V166" s="102">
        <v>2.8199999999999999E-2</v>
      </c>
      <c r="W166" s="102">
        <v>2.8199999999999999E-2</v>
      </c>
      <c r="X166" s="102">
        <v>2.8199999999999999E-2</v>
      </c>
    </row>
    <row r="167" spans="1:24" x14ac:dyDescent="0.35">
      <c r="A167" s="79" t="str">
        <f>Rates!A167</f>
        <v>Infant Development Program, Psychologist, Home and Community-Based, 1:1</v>
      </c>
      <c r="B167" t="s">
        <v>509</v>
      </c>
      <c r="C167" s="102">
        <v>2.8199999999999999E-2</v>
      </c>
      <c r="D167" s="102">
        <v>2.8199999999999999E-2</v>
      </c>
      <c r="E167" s="102">
        <v>2.8199999999999999E-2</v>
      </c>
      <c r="F167" s="102">
        <v>2.8199999999999999E-2</v>
      </c>
      <c r="G167" s="102">
        <v>2.8199999999999999E-2</v>
      </c>
      <c r="H167" s="102">
        <v>2.8199999999999999E-2</v>
      </c>
      <c r="I167" s="102">
        <v>2.8199999999999999E-2</v>
      </c>
      <c r="J167" s="102">
        <v>2.8199999999999999E-2</v>
      </c>
      <c r="K167" s="102">
        <v>2.8199999999999999E-2</v>
      </c>
      <c r="L167" s="102">
        <v>2.8199999999999999E-2</v>
      </c>
      <c r="M167" s="102">
        <v>2.8199999999999999E-2</v>
      </c>
      <c r="N167" s="102">
        <v>2.8199999999999999E-2</v>
      </c>
      <c r="O167" s="102">
        <v>2.8199999999999999E-2</v>
      </c>
      <c r="P167" s="102">
        <v>2.8199999999999999E-2</v>
      </c>
      <c r="Q167" s="102">
        <v>2.8199999999999999E-2</v>
      </c>
      <c r="R167" s="102">
        <v>2.8199999999999999E-2</v>
      </c>
      <c r="S167" s="102">
        <v>2.8199999999999999E-2</v>
      </c>
      <c r="T167" s="102">
        <v>2.8199999999999999E-2</v>
      </c>
      <c r="U167" s="102">
        <v>2.8199999999999999E-2</v>
      </c>
      <c r="V167" s="102">
        <v>2.8199999999999999E-2</v>
      </c>
      <c r="W167" s="102">
        <v>2.8199999999999999E-2</v>
      </c>
      <c r="X167" s="102">
        <v>2.8199999999999999E-2</v>
      </c>
    </row>
    <row r="168" spans="1:24" x14ac:dyDescent="0.35">
      <c r="A168" s="79" t="str">
        <f>Rates!A168</f>
        <v>Infant Development Program, Psychologist, Home and Community-Based, 1:2</v>
      </c>
      <c r="B168" t="s">
        <v>510</v>
      </c>
      <c r="C168" s="102">
        <v>2.8199999999999999E-2</v>
      </c>
      <c r="D168" s="102">
        <v>2.8199999999999999E-2</v>
      </c>
      <c r="E168" s="102">
        <v>2.8199999999999999E-2</v>
      </c>
      <c r="F168" s="102">
        <v>2.8199999999999999E-2</v>
      </c>
      <c r="G168" s="102">
        <v>2.8199999999999999E-2</v>
      </c>
      <c r="H168" s="102">
        <v>2.8199999999999999E-2</v>
      </c>
      <c r="I168" s="102">
        <v>2.8199999999999999E-2</v>
      </c>
      <c r="J168" s="102">
        <v>2.8199999999999999E-2</v>
      </c>
      <c r="K168" s="102">
        <v>2.8199999999999999E-2</v>
      </c>
      <c r="L168" s="102">
        <v>2.8199999999999999E-2</v>
      </c>
      <c r="M168" s="102">
        <v>2.8199999999999999E-2</v>
      </c>
      <c r="N168" s="102">
        <v>2.8199999999999999E-2</v>
      </c>
      <c r="O168" s="102">
        <v>2.8199999999999999E-2</v>
      </c>
      <c r="P168" s="102">
        <v>2.8199999999999999E-2</v>
      </c>
      <c r="Q168" s="102">
        <v>2.8199999999999999E-2</v>
      </c>
      <c r="R168" s="102">
        <v>2.8199999999999999E-2</v>
      </c>
      <c r="S168" s="102">
        <v>2.8199999999999999E-2</v>
      </c>
      <c r="T168" s="102">
        <v>2.8199999999999999E-2</v>
      </c>
      <c r="U168" s="102">
        <v>2.8199999999999999E-2</v>
      </c>
      <c r="V168" s="102">
        <v>2.8199999999999999E-2</v>
      </c>
      <c r="W168" s="102">
        <v>2.8199999999999999E-2</v>
      </c>
      <c r="X168" s="102">
        <v>2.8199999999999999E-2</v>
      </c>
    </row>
    <row r="169" spans="1:24" x14ac:dyDescent="0.35">
      <c r="A169" s="79" t="str">
        <f>Rates!A169</f>
        <v>Infant Development Program, Psychologist, Home and Community-Based, 1:3</v>
      </c>
      <c r="B169" t="s">
        <v>511</v>
      </c>
      <c r="C169" s="102">
        <v>2.8199999999999999E-2</v>
      </c>
      <c r="D169" s="102">
        <v>2.8199999999999999E-2</v>
      </c>
      <c r="E169" s="102">
        <v>2.8199999999999999E-2</v>
      </c>
      <c r="F169" s="102">
        <v>2.8199999999999999E-2</v>
      </c>
      <c r="G169" s="102">
        <v>2.8199999999999999E-2</v>
      </c>
      <c r="H169" s="102">
        <v>2.8199999999999999E-2</v>
      </c>
      <c r="I169" s="102">
        <v>2.8199999999999999E-2</v>
      </c>
      <c r="J169" s="102">
        <v>2.8199999999999999E-2</v>
      </c>
      <c r="K169" s="102">
        <v>2.8199999999999999E-2</v>
      </c>
      <c r="L169" s="102">
        <v>2.8199999999999999E-2</v>
      </c>
      <c r="M169" s="102">
        <v>2.8199999999999999E-2</v>
      </c>
      <c r="N169" s="102">
        <v>2.8199999999999999E-2</v>
      </c>
      <c r="O169" s="102">
        <v>2.8199999999999999E-2</v>
      </c>
      <c r="P169" s="102">
        <v>2.8199999999999999E-2</v>
      </c>
      <c r="Q169" s="102">
        <v>2.8199999999999999E-2</v>
      </c>
      <c r="R169" s="102">
        <v>2.8199999999999999E-2</v>
      </c>
      <c r="S169" s="102">
        <v>2.8199999999999999E-2</v>
      </c>
      <c r="T169" s="102">
        <v>2.8199999999999999E-2</v>
      </c>
      <c r="U169" s="102">
        <v>2.8199999999999999E-2</v>
      </c>
      <c r="V169" s="102">
        <v>2.8199999999999999E-2</v>
      </c>
      <c r="W169" s="102">
        <v>2.8199999999999999E-2</v>
      </c>
      <c r="X169" s="102">
        <v>2.8199999999999999E-2</v>
      </c>
    </row>
    <row r="170" spans="1:24" x14ac:dyDescent="0.35">
      <c r="A170" s="79" t="str">
        <f>Rates!A170</f>
        <v>Infant Development Program, Early Intervention Specialist, Center/Facility-Based, 1:1</v>
      </c>
      <c r="B170" t="s">
        <v>512</v>
      </c>
      <c r="C170" s="102">
        <v>2.8199999999999999E-2</v>
      </c>
      <c r="D170" s="102">
        <v>2.8199999999999999E-2</v>
      </c>
      <c r="E170" s="102">
        <v>2.8199999999999999E-2</v>
      </c>
      <c r="F170" s="102">
        <v>2.8199999999999999E-2</v>
      </c>
      <c r="G170" s="102">
        <v>2.8199999999999999E-2</v>
      </c>
      <c r="H170" s="102">
        <v>2.8199999999999999E-2</v>
      </c>
      <c r="I170" s="102">
        <v>2.8199999999999999E-2</v>
      </c>
      <c r="J170" s="102">
        <v>2.8199999999999999E-2</v>
      </c>
      <c r="K170" s="102">
        <v>2.8199999999999999E-2</v>
      </c>
      <c r="L170" s="102">
        <v>2.8199999999999999E-2</v>
      </c>
      <c r="M170" s="102">
        <v>2.8199999999999999E-2</v>
      </c>
      <c r="N170" s="102">
        <v>2.8199999999999999E-2</v>
      </c>
      <c r="O170" s="102">
        <v>2.8199999999999999E-2</v>
      </c>
      <c r="P170" s="102">
        <v>2.8199999999999999E-2</v>
      </c>
      <c r="Q170" s="102">
        <v>2.8199999999999999E-2</v>
      </c>
      <c r="R170" s="102">
        <v>2.8199999999999999E-2</v>
      </c>
      <c r="S170" s="102">
        <v>2.8199999999999999E-2</v>
      </c>
      <c r="T170" s="102">
        <v>2.8199999999999999E-2</v>
      </c>
      <c r="U170" s="102">
        <v>2.8199999999999999E-2</v>
      </c>
      <c r="V170" s="102">
        <v>2.8199999999999999E-2</v>
      </c>
      <c r="W170" s="102">
        <v>2.8199999999999999E-2</v>
      </c>
      <c r="X170" s="102">
        <v>2.8199999999999999E-2</v>
      </c>
    </row>
    <row r="171" spans="1:24" x14ac:dyDescent="0.35">
      <c r="A171" s="79" t="str">
        <f>Rates!A171</f>
        <v>Infant Development Program, Early Intervention Specialist, Center/Facility-Based, 1:2</v>
      </c>
      <c r="B171" t="s">
        <v>513</v>
      </c>
      <c r="C171" s="102">
        <v>2.8199999999999999E-2</v>
      </c>
      <c r="D171" s="102">
        <v>2.8199999999999999E-2</v>
      </c>
      <c r="E171" s="102">
        <v>2.8199999999999999E-2</v>
      </c>
      <c r="F171" s="102">
        <v>2.8199999999999999E-2</v>
      </c>
      <c r="G171" s="102">
        <v>2.8199999999999999E-2</v>
      </c>
      <c r="H171" s="102">
        <v>2.8199999999999999E-2</v>
      </c>
      <c r="I171" s="102">
        <v>2.8199999999999999E-2</v>
      </c>
      <c r="J171" s="102">
        <v>2.8199999999999999E-2</v>
      </c>
      <c r="K171" s="102">
        <v>2.8199999999999999E-2</v>
      </c>
      <c r="L171" s="102">
        <v>2.8199999999999999E-2</v>
      </c>
      <c r="M171" s="102">
        <v>2.8199999999999999E-2</v>
      </c>
      <c r="N171" s="102">
        <v>2.8199999999999999E-2</v>
      </c>
      <c r="O171" s="102">
        <v>2.8199999999999999E-2</v>
      </c>
      <c r="P171" s="102">
        <v>2.8199999999999999E-2</v>
      </c>
      <c r="Q171" s="102">
        <v>2.8199999999999999E-2</v>
      </c>
      <c r="R171" s="102">
        <v>2.8199999999999999E-2</v>
      </c>
      <c r="S171" s="102">
        <v>2.8199999999999999E-2</v>
      </c>
      <c r="T171" s="102">
        <v>2.8199999999999999E-2</v>
      </c>
      <c r="U171" s="102">
        <v>2.8199999999999999E-2</v>
      </c>
      <c r="V171" s="102">
        <v>2.8199999999999999E-2</v>
      </c>
      <c r="W171" s="102">
        <v>2.8199999999999999E-2</v>
      </c>
      <c r="X171" s="102">
        <v>2.8199999999999999E-2</v>
      </c>
    </row>
    <row r="172" spans="1:24" x14ac:dyDescent="0.35">
      <c r="A172" s="79" t="str">
        <f>Rates!A172</f>
        <v>Infant Development Program, Early Intervention Specialist, Center/Facility-Based, 1:3</v>
      </c>
      <c r="B172" t="s">
        <v>514</v>
      </c>
      <c r="C172" s="102">
        <v>2.8199999999999999E-2</v>
      </c>
      <c r="D172" s="102">
        <v>2.8199999999999999E-2</v>
      </c>
      <c r="E172" s="102">
        <v>2.8199999999999999E-2</v>
      </c>
      <c r="F172" s="102">
        <v>2.8199999999999999E-2</v>
      </c>
      <c r="G172" s="102">
        <v>2.8199999999999999E-2</v>
      </c>
      <c r="H172" s="102">
        <v>2.8199999999999999E-2</v>
      </c>
      <c r="I172" s="102">
        <v>2.8199999999999999E-2</v>
      </c>
      <c r="J172" s="102">
        <v>2.8199999999999999E-2</v>
      </c>
      <c r="K172" s="102">
        <v>2.8199999999999999E-2</v>
      </c>
      <c r="L172" s="102">
        <v>2.8199999999999999E-2</v>
      </c>
      <c r="M172" s="102">
        <v>2.8199999999999999E-2</v>
      </c>
      <c r="N172" s="102">
        <v>2.8199999999999999E-2</v>
      </c>
      <c r="O172" s="102">
        <v>2.8199999999999999E-2</v>
      </c>
      <c r="P172" s="102">
        <v>2.8199999999999999E-2</v>
      </c>
      <c r="Q172" s="102">
        <v>2.8199999999999999E-2</v>
      </c>
      <c r="R172" s="102">
        <v>2.8199999999999999E-2</v>
      </c>
      <c r="S172" s="102">
        <v>2.8199999999999999E-2</v>
      </c>
      <c r="T172" s="102">
        <v>2.8199999999999999E-2</v>
      </c>
      <c r="U172" s="102">
        <v>2.8199999999999999E-2</v>
      </c>
      <c r="V172" s="102">
        <v>2.8199999999999999E-2</v>
      </c>
      <c r="W172" s="102">
        <v>2.8199999999999999E-2</v>
      </c>
      <c r="X172" s="102">
        <v>2.8199999999999999E-2</v>
      </c>
    </row>
    <row r="173" spans="1:24" x14ac:dyDescent="0.35">
      <c r="A173" s="79" t="str">
        <f>Rates!A173</f>
        <v>Infant Development Program, Early Intervention Assistant, Center/Facility-Based, 1:1</v>
      </c>
      <c r="B173" t="s">
        <v>515</v>
      </c>
      <c r="C173" s="102">
        <v>2.8199999999999999E-2</v>
      </c>
      <c r="D173" s="102">
        <v>2.8199999999999999E-2</v>
      </c>
      <c r="E173" s="102">
        <v>2.8199999999999999E-2</v>
      </c>
      <c r="F173" s="102">
        <v>2.8199999999999999E-2</v>
      </c>
      <c r="G173" s="102">
        <v>2.8199999999999999E-2</v>
      </c>
      <c r="H173" s="102">
        <v>2.8199999999999999E-2</v>
      </c>
      <c r="I173" s="102">
        <v>2.8199999999999999E-2</v>
      </c>
      <c r="J173" s="102">
        <v>2.8199999999999999E-2</v>
      </c>
      <c r="K173" s="102">
        <v>2.8199999999999999E-2</v>
      </c>
      <c r="L173" s="102">
        <v>2.8199999999999999E-2</v>
      </c>
      <c r="M173" s="102">
        <v>2.8199999999999999E-2</v>
      </c>
      <c r="N173" s="102">
        <v>2.8199999999999999E-2</v>
      </c>
      <c r="O173" s="102">
        <v>2.8199999999999999E-2</v>
      </c>
      <c r="P173" s="102">
        <v>2.8199999999999999E-2</v>
      </c>
      <c r="Q173" s="102">
        <v>2.8199999999999999E-2</v>
      </c>
      <c r="R173" s="102">
        <v>2.8199999999999999E-2</v>
      </c>
      <c r="S173" s="102">
        <v>2.8199999999999999E-2</v>
      </c>
      <c r="T173" s="102">
        <v>2.8199999999999999E-2</v>
      </c>
      <c r="U173" s="102">
        <v>2.8199999999999999E-2</v>
      </c>
      <c r="V173" s="102">
        <v>2.8199999999999999E-2</v>
      </c>
      <c r="W173" s="102">
        <v>2.8199999999999999E-2</v>
      </c>
      <c r="X173" s="102">
        <v>2.8199999999999999E-2</v>
      </c>
    </row>
    <row r="174" spans="1:24" x14ac:dyDescent="0.35">
      <c r="A174" s="79" t="str">
        <f>Rates!A174</f>
        <v>Infant Development Program, Early Intervention Assistant, Center/Facility-Based, 1:2</v>
      </c>
      <c r="B174" t="s">
        <v>516</v>
      </c>
      <c r="C174" s="102">
        <v>2.8199999999999999E-2</v>
      </c>
      <c r="D174" s="102">
        <v>2.8199999999999999E-2</v>
      </c>
      <c r="E174" s="102">
        <v>2.8199999999999999E-2</v>
      </c>
      <c r="F174" s="102">
        <v>2.8199999999999999E-2</v>
      </c>
      <c r="G174" s="102">
        <v>2.8199999999999999E-2</v>
      </c>
      <c r="H174" s="102">
        <v>2.8199999999999999E-2</v>
      </c>
      <c r="I174" s="102">
        <v>2.8199999999999999E-2</v>
      </c>
      <c r="J174" s="102">
        <v>2.8199999999999999E-2</v>
      </c>
      <c r="K174" s="102">
        <v>2.8199999999999999E-2</v>
      </c>
      <c r="L174" s="102">
        <v>2.8199999999999999E-2</v>
      </c>
      <c r="M174" s="102">
        <v>2.8199999999999999E-2</v>
      </c>
      <c r="N174" s="102">
        <v>2.8199999999999999E-2</v>
      </c>
      <c r="O174" s="102">
        <v>2.8199999999999999E-2</v>
      </c>
      <c r="P174" s="102">
        <v>2.8199999999999999E-2</v>
      </c>
      <c r="Q174" s="102">
        <v>2.8199999999999999E-2</v>
      </c>
      <c r="R174" s="102">
        <v>2.8199999999999999E-2</v>
      </c>
      <c r="S174" s="102">
        <v>2.8199999999999999E-2</v>
      </c>
      <c r="T174" s="102">
        <v>2.8199999999999999E-2</v>
      </c>
      <c r="U174" s="102">
        <v>2.8199999999999999E-2</v>
      </c>
      <c r="V174" s="102">
        <v>2.8199999999999999E-2</v>
      </c>
      <c r="W174" s="102">
        <v>2.8199999999999999E-2</v>
      </c>
      <c r="X174" s="102">
        <v>2.8199999999999999E-2</v>
      </c>
    </row>
    <row r="175" spans="1:24" x14ac:dyDescent="0.35">
      <c r="A175" s="79" t="str">
        <f>Rates!A175</f>
        <v>Infant Development Program, Early Intervention Assistant, Center/Facility-Based, 1:3</v>
      </c>
      <c r="B175" t="s">
        <v>517</v>
      </c>
      <c r="C175" s="102">
        <v>2.8199999999999999E-2</v>
      </c>
      <c r="D175" s="102">
        <v>2.8199999999999999E-2</v>
      </c>
      <c r="E175" s="102">
        <v>2.8199999999999999E-2</v>
      </c>
      <c r="F175" s="102">
        <v>2.8199999999999999E-2</v>
      </c>
      <c r="G175" s="102">
        <v>2.8199999999999999E-2</v>
      </c>
      <c r="H175" s="102">
        <v>2.8199999999999999E-2</v>
      </c>
      <c r="I175" s="102">
        <v>2.8199999999999999E-2</v>
      </c>
      <c r="J175" s="102">
        <v>2.8199999999999999E-2</v>
      </c>
      <c r="K175" s="102">
        <v>2.8199999999999999E-2</v>
      </c>
      <c r="L175" s="102">
        <v>2.8199999999999999E-2</v>
      </c>
      <c r="M175" s="102">
        <v>2.8199999999999999E-2</v>
      </c>
      <c r="N175" s="102">
        <v>2.8199999999999999E-2</v>
      </c>
      <c r="O175" s="102">
        <v>2.8199999999999999E-2</v>
      </c>
      <c r="P175" s="102">
        <v>2.8199999999999999E-2</v>
      </c>
      <c r="Q175" s="102">
        <v>2.8199999999999999E-2</v>
      </c>
      <c r="R175" s="102">
        <v>2.8199999999999999E-2</v>
      </c>
      <c r="S175" s="102">
        <v>2.8199999999999999E-2</v>
      </c>
      <c r="T175" s="102">
        <v>2.8199999999999999E-2</v>
      </c>
      <c r="U175" s="102">
        <v>2.8199999999999999E-2</v>
      </c>
      <c r="V175" s="102">
        <v>2.8199999999999999E-2</v>
      </c>
      <c r="W175" s="102">
        <v>2.8199999999999999E-2</v>
      </c>
      <c r="X175" s="102">
        <v>2.8199999999999999E-2</v>
      </c>
    </row>
    <row r="176" spans="1:24" x14ac:dyDescent="0.35">
      <c r="A176" s="79" t="str">
        <f>Rates!A176</f>
        <v>Infant Development Program, Early Intervention Technician, Center/Facility-Based, 1:1</v>
      </c>
      <c r="B176" t="s">
        <v>518</v>
      </c>
      <c r="C176" s="102">
        <v>2.8199999999999999E-2</v>
      </c>
      <c r="D176" s="102">
        <v>2.8199999999999999E-2</v>
      </c>
      <c r="E176" s="102">
        <v>2.8199999999999999E-2</v>
      </c>
      <c r="F176" s="102">
        <v>2.8199999999999999E-2</v>
      </c>
      <c r="G176" s="102">
        <v>2.8199999999999999E-2</v>
      </c>
      <c r="H176" s="102">
        <v>2.8199999999999999E-2</v>
      </c>
      <c r="I176" s="102">
        <v>2.8199999999999999E-2</v>
      </c>
      <c r="J176" s="102">
        <v>2.8199999999999999E-2</v>
      </c>
      <c r="K176" s="102">
        <v>2.8199999999999999E-2</v>
      </c>
      <c r="L176" s="102">
        <v>2.8199999999999999E-2</v>
      </c>
      <c r="M176" s="102">
        <v>2.8199999999999999E-2</v>
      </c>
      <c r="N176" s="102">
        <v>2.8199999999999999E-2</v>
      </c>
      <c r="O176" s="102">
        <v>2.8199999999999999E-2</v>
      </c>
      <c r="P176" s="102">
        <v>2.8199999999999999E-2</v>
      </c>
      <c r="Q176" s="102">
        <v>2.8199999999999999E-2</v>
      </c>
      <c r="R176" s="102">
        <v>2.8199999999999999E-2</v>
      </c>
      <c r="S176" s="102">
        <v>2.8199999999999999E-2</v>
      </c>
      <c r="T176" s="102">
        <v>2.8199999999999999E-2</v>
      </c>
      <c r="U176" s="102">
        <v>2.8199999999999999E-2</v>
      </c>
      <c r="V176" s="102">
        <v>2.8199999999999999E-2</v>
      </c>
      <c r="W176" s="102">
        <v>2.8199999999999999E-2</v>
      </c>
      <c r="X176" s="102">
        <v>2.8199999999999999E-2</v>
      </c>
    </row>
    <row r="177" spans="1:24" x14ac:dyDescent="0.35">
      <c r="A177" s="79" t="str">
        <f>Rates!A177</f>
        <v>Infant Development Program, Early Intervention Technician, Center/Facility-Based, 1:2</v>
      </c>
      <c r="B177" t="s">
        <v>519</v>
      </c>
      <c r="C177" s="102">
        <v>2.8199999999999999E-2</v>
      </c>
      <c r="D177" s="102">
        <v>2.8199999999999999E-2</v>
      </c>
      <c r="E177" s="102">
        <v>2.8199999999999999E-2</v>
      </c>
      <c r="F177" s="102">
        <v>2.8199999999999999E-2</v>
      </c>
      <c r="G177" s="102">
        <v>2.8199999999999999E-2</v>
      </c>
      <c r="H177" s="102">
        <v>2.8199999999999999E-2</v>
      </c>
      <c r="I177" s="102">
        <v>2.8199999999999999E-2</v>
      </c>
      <c r="J177" s="102">
        <v>2.8199999999999999E-2</v>
      </c>
      <c r="K177" s="102">
        <v>2.8199999999999999E-2</v>
      </c>
      <c r="L177" s="102">
        <v>2.8199999999999999E-2</v>
      </c>
      <c r="M177" s="102">
        <v>2.8199999999999999E-2</v>
      </c>
      <c r="N177" s="102">
        <v>2.8199999999999999E-2</v>
      </c>
      <c r="O177" s="102">
        <v>2.8199999999999999E-2</v>
      </c>
      <c r="P177" s="102">
        <v>2.8199999999999999E-2</v>
      </c>
      <c r="Q177" s="102">
        <v>2.8199999999999999E-2</v>
      </c>
      <c r="R177" s="102">
        <v>2.8199999999999999E-2</v>
      </c>
      <c r="S177" s="102">
        <v>2.8199999999999999E-2</v>
      </c>
      <c r="T177" s="102">
        <v>2.8199999999999999E-2</v>
      </c>
      <c r="U177" s="102">
        <v>2.8199999999999999E-2</v>
      </c>
      <c r="V177" s="102">
        <v>2.8199999999999999E-2</v>
      </c>
      <c r="W177" s="102">
        <v>2.8199999999999999E-2</v>
      </c>
      <c r="X177" s="102">
        <v>2.8199999999999999E-2</v>
      </c>
    </row>
    <row r="178" spans="1:24" x14ac:dyDescent="0.35">
      <c r="A178" s="79" t="str">
        <f>Rates!A178</f>
        <v>Infant Development Program, Early Intervention Technician, Center/Facility-Based, 1:3</v>
      </c>
      <c r="B178" t="s">
        <v>520</v>
      </c>
      <c r="C178" s="102">
        <v>2.8199999999999999E-2</v>
      </c>
      <c r="D178" s="102">
        <v>2.8199999999999999E-2</v>
      </c>
      <c r="E178" s="102">
        <v>2.8199999999999999E-2</v>
      </c>
      <c r="F178" s="102">
        <v>2.8199999999999999E-2</v>
      </c>
      <c r="G178" s="102">
        <v>2.8199999999999999E-2</v>
      </c>
      <c r="H178" s="102">
        <v>2.8199999999999999E-2</v>
      </c>
      <c r="I178" s="102">
        <v>2.8199999999999999E-2</v>
      </c>
      <c r="J178" s="102">
        <v>2.8199999999999999E-2</v>
      </c>
      <c r="K178" s="102">
        <v>2.8199999999999999E-2</v>
      </c>
      <c r="L178" s="102">
        <v>2.8199999999999999E-2</v>
      </c>
      <c r="M178" s="102">
        <v>2.8199999999999999E-2</v>
      </c>
      <c r="N178" s="102">
        <v>2.8199999999999999E-2</v>
      </c>
      <c r="O178" s="102">
        <v>2.8199999999999999E-2</v>
      </c>
      <c r="P178" s="102">
        <v>2.8199999999999999E-2</v>
      </c>
      <c r="Q178" s="102">
        <v>2.8199999999999999E-2</v>
      </c>
      <c r="R178" s="102">
        <v>2.8199999999999999E-2</v>
      </c>
      <c r="S178" s="102">
        <v>2.8199999999999999E-2</v>
      </c>
      <c r="T178" s="102">
        <v>2.8199999999999999E-2</v>
      </c>
      <c r="U178" s="102">
        <v>2.8199999999999999E-2</v>
      </c>
      <c r="V178" s="102">
        <v>2.8199999999999999E-2</v>
      </c>
      <c r="W178" s="102">
        <v>2.8199999999999999E-2</v>
      </c>
      <c r="X178" s="102">
        <v>2.8199999999999999E-2</v>
      </c>
    </row>
    <row r="179" spans="1:24" x14ac:dyDescent="0.35">
      <c r="A179" s="79" t="str">
        <f>Rates!A179</f>
        <v>Infant Development Program, PT/OT/SLP, Center/Facility-Based, 1:1</v>
      </c>
      <c r="B179" t="s">
        <v>521</v>
      </c>
      <c r="C179" s="102">
        <v>2.8199999999999999E-2</v>
      </c>
      <c r="D179" s="102">
        <v>2.8199999999999999E-2</v>
      </c>
      <c r="E179" s="102">
        <v>2.8199999999999999E-2</v>
      </c>
      <c r="F179" s="102">
        <v>2.8199999999999999E-2</v>
      </c>
      <c r="G179" s="102">
        <v>2.8199999999999999E-2</v>
      </c>
      <c r="H179" s="102">
        <v>2.8199999999999999E-2</v>
      </c>
      <c r="I179" s="102">
        <v>2.8199999999999999E-2</v>
      </c>
      <c r="J179" s="102">
        <v>2.8199999999999999E-2</v>
      </c>
      <c r="K179" s="102">
        <v>2.8199999999999999E-2</v>
      </c>
      <c r="L179" s="102">
        <v>2.8199999999999999E-2</v>
      </c>
      <c r="M179" s="102">
        <v>2.8199999999999999E-2</v>
      </c>
      <c r="N179" s="102">
        <v>2.8199999999999999E-2</v>
      </c>
      <c r="O179" s="102">
        <v>2.8199999999999999E-2</v>
      </c>
      <c r="P179" s="102">
        <v>2.8199999999999999E-2</v>
      </c>
      <c r="Q179" s="102">
        <v>2.8199999999999999E-2</v>
      </c>
      <c r="R179" s="102">
        <v>2.8199999999999999E-2</v>
      </c>
      <c r="S179" s="102">
        <v>2.8199999999999999E-2</v>
      </c>
      <c r="T179" s="102">
        <v>2.8199999999999999E-2</v>
      </c>
      <c r="U179" s="102">
        <v>2.8199999999999999E-2</v>
      </c>
      <c r="V179" s="102">
        <v>2.8199999999999999E-2</v>
      </c>
      <c r="W179" s="102">
        <v>2.8199999999999999E-2</v>
      </c>
      <c r="X179" s="102">
        <v>2.8199999999999999E-2</v>
      </c>
    </row>
    <row r="180" spans="1:24" x14ac:dyDescent="0.35">
      <c r="A180" s="79" t="str">
        <f>Rates!A180</f>
        <v>Infant Development Program, PT/OT/SLP, Center/Facility-Based, 1:2</v>
      </c>
      <c r="B180" t="s">
        <v>522</v>
      </c>
      <c r="C180" s="102">
        <v>2.8199999999999999E-2</v>
      </c>
      <c r="D180" s="102">
        <v>2.8199999999999999E-2</v>
      </c>
      <c r="E180" s="102">
        <v>2.8199999999999999E-2</v>
      </c>
      <c r="F180" s="102">
        <v>2.8199999999999999E-2</v>
      </c>
      <c r="G180" s="102">
        <v>2.8199999999999999E-2</v>
      </c>
      <c r="H180" s="102">
        <v>2.8199999999999999E-2</v>
      </c>
      <c r="I180" s="102">
        <v>2.8199999999999999E-2</v>
      </c>
      <c r="J180" s="102">
        <v>2.8199999999999999E-2</v>
      </c>
      <c r="K180" s="102">
        <v>2.8199999999999999E-2</v>
      </c>
      <c r="L180" s="102">
        <v>2.8199999999999999E-2</v>
      </c>
      <c r="M180" s="102">
        <v>2.8199999999999999E-2</v>
      </c>
      <c r="N180" s="102">
        <v>2.8199999999999999E-2</v>
      </c>
      <c r="O180" s="102">
        <v>2.8199999999999999E-2</v>
      </c>
      <c r="P180" s="102">
        <v>2.8199999999999999E-2</v>
      </c>
      <c r="Q180" s="102">
        <v>2.8199999999999999E-2</v>
      </c>
      <c r="R180" s="102">
        <v>2.8199999999999999E-2</v>
      </c>
      <c r="S180" s="102">
        <v>2.8199999999999999E-2</v>
      </c>
      <c r="T180" s="102">
        <v>2.8199999999999999E-2</v>
      </c>
      <c r="U180" s="102">
        <v>2.8199999999999999E-2</v>
      </c>
      <c r="V180" s="102">
        <v>2.8199999999999999E-2</v>
      </c>
      <c r="W180" s="102">
        <v>2.8199999999999999E-2</v>
      </c>
      <c r="X180" s="102">
        <v>2.8199999999999999E-2</v>
      </c>
    </row>
    <row r="181" spans="1:24" x14ac:dyDescent="0.35">
      <c r="A181" s="79" t="str">
        <f>Rates!A181</f>
        <v>Infant Development Program, PT/OT/SLP, Center/Facility-Based, 1:3</v>
      </c>
      <c r="B181" t="s">
        <v>523</v>
      </c>
      <c r="C181" s="102">
        <v>2.8199999999999999E-2</v>
      </c>
      <c r="D181" s="102">
        <v>2.8199999999999999E-2</v>
      </c>
      <c r="E181" s="102">
        <v>2.8199999999999999E-2</v>
      </c>
      <c r="F181" s="102">
        <v>2.8199999999999999E-2</v>
      </c>
      <c r="G181" s="102">
        <v>2.8199999999999999E-2</v>
      </c>
      <c r="H181" s="102">
        <v>2.8199999999999999E-2</v>
      </c>
      <c r="I181" s="102">
        <v>2.8199999999999999E-2</v>
      </c>
      <c r="J181" s="102">
        <v>2.8199999999999999E-2</v>
      </c>
      <c r="K181" s="102">
        <v>2.8199999999999999E-2</v>
      </c>
      <c r="L181" s="102">
        <v>2.8199999999999999E-2</v>
      </c>
      <c r="M181" s="102">
        <v>2.8199999999999999E-2</v>
      </c>
      <c r="N181" s="102">
        <v>2.8199999999999999E-2</v>
      </c>
      <c r="O181" s="102">
        <v>2.8199999999999999E-2</v>
      </c>
      <c r="P181" s="102">
        <v>2.8199999999999999E-2</v>
      </c>
      <c r="Q181" s="102">
        <v>2.8199999999999999E-2</v>
      </c>
      <c r="R181" s="102">
        <v>2.8199999999999999E-2</v>
      </c>
      <c r="S181" s="102">
        <v>2.8199999999999999E-2</v>
      </c>
      <c r="T181" s="102">
        <v>2.8199999999999999E-2</v>
      </c>
      <c r="U181" s="102">
        <v>2.8199999999999999E-2</v>
      </c>
      <c r="V181" s="102">
        <v>2.8199999999999999E-2</v>
      </c>
      <c r="W181" s="102">
        <v>2.8199999999999999E-2</v>
      </c>
      <c r="X181" s="102">
        <v>2.8199999999999999E-2</v>
      </c>
    </row>
    <row r="182" spans="1:24" x14ac:dyDescent="0.35">
      <c r="A182" s="79" t="str">
        <f>Rates!A182</f>
        <v>Infant Development Program, PT/OT/SLP Assistant, Center/Facility-Based, 1:1</v>
      </c>
      <c r="B182" t="s">
        <v>524</v>
      </c>
      <c r="C182" s="102">
        <v>2.8199999999999999E-2</v>
      </c>
      <c r="D182" s="102">
        <v>2.8199999999999999E-2</v>
      </c>
      <c r="E182" s="102">
        <v>2.8199999999999999E-2</v>
      </c>
      <c r="F182" s="102">
        <v>2.8199999999999999E-2</v>
      </c>
      <c r="G182" s="102">
        <v>2.8199999999999999E-2</v>
      </c>
      <c r="H182" s="102">
        <v>2.8199999999999999E-2</v>
      </c>
      <c r="I182" s="102">
        <v>2.8199999999999999E-2</v>
      </c>
      <c r="J182" s="102">
        <v>2.8199999999999999E-2</v>
      </c>
      <c r="K182" s="102">
        <v>2.8199999999999999E-2</v>
      </c>
      <c r="L182" s="102">
        <v>2.8199999999999999E-2</v>
      </c>
      <c r="M182" s="102">
        <v>2.8199999999999999E-2</v>
      </c>
      <c r="N182" s="102">
        <v>2.8199999999999999E-2</v>
      </c>
      <c r="O182" s="102">
        <v>2.8199999999999999E-2</v>
      </c>
      <c r="P182" s="102">
        <v>2.8199999999999999E-2</v>
      </c>
      <c r="Q182" s="102">
        <v>2.8199999999999999E-2</v>
      </c>
      <c r="R182" s="102">
        <v>2.8199999999999999E-2</v>
      </c>
      <c r="S182" s="102">
        <v>2.8199999999999999E-2</v>
      </c>
      <c r="T182" s="102">
        <v>2.8199999999999999E-2</v>
      </c>
      <c r="U182" s="102">
        <v>2.8199999999999999E-2</v>
      </c>
      <c r="V182" s="102">
        <v>2.8199999999999999E-2</v>
      </c>
      <c r="W182" s="102">
        <v>2.8199999999999999E-2</v>
      </c>
      <c r="X182" s="102">
        <v>2.8199999999999999E-2</v>
      </c>
    </row>
    <row r="183" spans="1:24" x14ac:dyDescent="0.35">
      <c r="A183" s="79" t="str">
        <f>Rates!A183</f>
        <v>Infant Development Program, PT/OT/SLP Assistant, Center/Facility-Based, 1:2</v>
      </c>
      <c r="B183" t="s">
        <v>525</v>
      </c>
      <c r="C183" s="102">
        <v>2.8199999999999999E-2</v>
      </c>
      <c r="D183" s="102">
        <v>2.8199999999999999E-2</v>
      </c>
      <c r="E183" s="102">
        <v>2.8199999999999999E-2</v>
      </c>
      <c r="F183" s="102">
        <v>2.8199999999999999E-2</v>
      </c>
      <c r="G183" s="102">
        <v>2.8199999999999999E-2</v>
      </c>
      <c r="H183" s="102">
        <v>2.8199999999999999E-2</v>
      </c>
      <c r="I183" s="102">
        <v>2.8199999999999999E-2</v>
      </c>
      <c r="J183" s="102">
        <v>2.8199999999999999E-2</v>
      </c>
      <c r="K183" s="102">
        <v>2.8199999999999999E-2</v>
      </c>
      <c r="L183" s="102">
        <v>2.8199999999999999E-2</v>
      </c>
      <c r="M183" s="102">
        <v>2.8199999999999999E-2</v>
      </c>
      <c r="N183" s="102">
        <v>2.8199999999999999E-2</v>
      </c>
      <c r="O183" s="102">
        <v>2.8199999999999999E-2</v>
      </c>
      <c r="P183" s="102">
        <v>2.8199999999999999E-2</v>
      </c>
      <c r="Q183" s="102">
        <v>2.8199999999999999E-2</v>
      </c>
      <c r="R183" s="102">
        <v>2.8199999999999999E-2</v>
      </c>
      <c r="S183" s="102">
        <v>2.8199999999999999E-2</v>
      </c>
      <c r="T183" s="102">
        <v>2.8199999999999999E-2</v>
      </c>
      <c r="U183" s="102">
        <v>2.8199999999999999E-2</v>
      </c>
      <c r="V183" s="102">
        <v>2.8199999999999999E-2</v>
      </c>
      <c r="W183" s="102">
        <v>2.8199999999999999E-2</v>
      </c>
      <c r="X183" s="102">
        <v>2.8199999999999999E-2</v>
      </c>
    </row>
    <row r="184" spans="1:24" x14ac:dyDescent="0.35">
      <c r="A184" s="79" t="str">
        <f>Rates!A184</f>
        <v>Infant Development Program, PT/OT/SLP Assistant, Center/Facility-Based, 1:3</v>
      </c>
      <c r="B184" t="s">
        <v>526</v>
      </c>
      <c r="C184" s="102">
        <v>2.8199999999999999E-2</v>
      </c>
      <c r="D184" s="102">
        <v>2.8199999999999999E-2</v>
      </c>
      <c r="E184" s="102">
        <v>2.8199999999999999E-2</v>
      </c>
      <c r="F184" s="102">
        <v>2.8199999999999999E-2</v>
      </c>
      <c r="G184" s="102">
        <v>2.8199999999999999E-2</v>
      </c>
      <c r="H184" s="102">
        <v>2.8199999999999999E-2</v>
      </c>
      <c r="I184" s="102">
        <v>2.8199999999999999E-2</v>
      </c>
      <c r="J184" s="102">
        <v>2.8199999999999999E-2</v>
      </c>
      <c r="K184" s="102">
        <v>2.8199999999999999E-2</v>
      </c>
      <c r="L184" s="102">
        <v>2.8199999999999999E-2</v>
      </c>
      <c r="M184" s="102">
        <v>2.8199999999999999E-2</v>
      </c>
      <c r="N184" s="102">
        <v>2.8199999999999999E-2</v>
      </c>
      <c r="O184" s="102">
        <v>2.8199999999999999E-2</v>
      </c>
      <c r="P184" s="102">
        <v>2.8199999999999999E-2</v>
      </c>
      <c r="Q184" s="102">
        <v>2.8199999999999999E-2</v>
      </c>
      <c r="R184" s="102">
        <v>2.8199999999999999E-2</v>
      </c>
      <c r="S184" s="102">
        <v>2.8199999999999999E-2</v>
      </c>
      <c r="T184" s="102">
        <v>2.8199999999999999E-2</v>
      </c>
      <c r="U184" s="102">
        <v>2.8199999999999999E-2</v>
      </c>
      <c r="V184" s="102">
        <v>2.8199999999999999E-2</v>
      </c>
      <c r="W184" s="102">
        <v>2.8199999999999999E-2</v>
      </c>
      <c r="X184" s="102">
        <v>2.8199999999999999E-2</v>
      </c>
    </row>
    <row r="185" spans="1:24" x14ac:dyDescent="0.35">
      <c r="A185" s="79" t="str">
        <f>Rates!A185</f>
        <v>Infant Development Program, Audiologist, Center/Facility-Based, 1:1</v>
      </c>
      <c r="B185" t="s">
        <v>527</v>
      </c>
      <c r="C185" s="102">
        <v>2.8199999999999999E-2</v>
      </c>
      <c r="D185" s="102">
        <v>2.8199999999999999E-2</v>
      </c>
      <c r="E185" s="102">
        <v>2.8199999999999999E-2</v>
      </c>
      <c r="F185" s="102">
        <v>2.8199999999999999E-2</v>
      </c>
      <c r="G185" s="102">
        <v>2.8199999999999999E-2</v>
      </c>
      <c r="H185" s="102">
        <v>2.8199999999999999E-2</v>
      </c>
      <c r="I185" s="102">
        <v>2.8199999999999999E-2</v>
      </c>
      <c r="J185" s="102">
        <v>2.8199999999999999E-2</v>
      </c>
      <c r="K185" s="102">
        <v>2.8199999999999999E-2</v>
      </c>
      <c r="L185" s="102">
        <v>2.8199999999999999E-2</v>
      </c>
      <c r="M185" s="102">
        <v>2.8199999999999999E-2</v>
      </c>
      <c r="N185" s="102">
        <v>2.8199999999999999E-2</v>
      </c>
      <c r="O185" s="102">
        <v>2.8199999999999999E-2</v>
      </c>
      <c r="P185" s="102">
        <v>2.8199999999999999E-2</v>
      </c>
      <c r="Q185" s="102">
        <v>2.8199999999999999E-2</v>
      </c>
      <c r="R185" s="102">
        <v>2.8199999999999999E-2</v>
      </c>
      <c r="S185" s="102">
        <v>2.8199999999999999E-2</v>
      </c>
      <c r="T185" s="102">
        <v>2.8199999999999999E-2</v>
      </c>
      <c r="U185" s="102">
        <v>2.8199999999999999E-2</v>
      </c>
      <c r="V185" s="102">
        <v>2.8199999999999999E-2</v>
      </c>
      <c r="W185" s="102">
        <v>2.8199999999999999E-2</v>
      </c>
      <c r="X185" s="102">
        <v>2.8199999999999999E-2</v>
      </c>
    </row>
    <row r="186" spans="1:24" x14ac:dyDescent="0.35">
      <c r="A186" s="79" t="str">
        <f>Rates!A186</f>
        <v>Infant Development Program, Audiologist, Center/Facility-Based, 1:2</v>
      </c>
      <c r="B186" t="s">
        <v>528</v>
      </c>
      <c r="C186" s="102">
        <v>2.8199999999999999E-2</v>
      </c>
      <c r="D186" s="102">
        <v>2.8199999999999999E-2</v>
      </c>
      <c r="E186" s="102">
        <v>2.8199999999999999E-2</v>
      </c>
      <c r="F186" s="102">
        <v>2.8199999999999999E-2</v>
      </c>
      <c r="G186" s="102">
        <v>2.8199999999999999E-2</v>
      </c>
      <c r="H186" s="102">
        <v>2.8199999999999999E-2</v>
      </c>
      <c r="I186" s="102">
        <v>2.8199999999999999E-2</v>
      </c>
      <c r="J186" s="102">
        <v>2.8199999999999999E-2</v>
      </c>
      <c r="K186" s="102">
        <v>2.8199999999999999E-2</v>
      </c>
      <c r="L186" s="102">
        <v>2.8199999999999999E-2</v>
      </c>
      <c r="M186" s="102">
        <v>2.8199999999999999E-2</v>
      </c>
      <c r="N186" s="102">
        <v>2.8199999999999999E-2</v>
      </c>
      <c r="O186" s="102">
        <v>2.8199999999999999E-2</v>
      </c>
      <c r="P186" s="102">
        <v>2.8199999999999999E-2</v>
      </c>
      <c r="Q186" s="102">
        <v>2.8199999999999999E-2</v>
      </c>
      <c r="R186" s="102">
        <v>2.8199999999999999E-2</v>
      </c>
      <c r="S186" s="102">
        <v>2.8199999999999999E-2</v>
      </c>
      <c r="T186" s="102">
        <v>2.8199999999999999E-2</v>
      </c>
      <c r="U186" s="102">
        <v>2.8199999999999999E-2</v>
      </c>
      <c r="V186" s="102">
        <v>2.8199999999999999E-2</v>
      </c>
      <c r="W186" s="102">
        <v>2.8199999999999999E-2</v>
      </c>
      <c r="X186" s="102">
        <v>2.8199999999999999E-2</v>
      </c>
    </row>
    <row r="187" spans="1:24" x14ac:dyDescent="0.35">
      <c r="A187" s="79" t="str">
        <f>Rates!A187</f>
        <v>Infant Development Program, Audiologist, Center/Facility-Based, 1:3</v>
      </c>
      <c r="B187" t="s">
        <v>529</v>
      </c>
      <c r="C187" s="102">
        <v>2.8199999999999999E-2</v>
      </c>
      <c r="D187" s="102">
        <v>2.8199999999999999E-2</v>
      </c>
      <c r="E187" s="102">
        <v>2.8199999999999999E-2</v>
      </c>
      <c r="F187" s="102">
        <v>2.8199999999999999E-2</v>
      </c>
      <c r="G187" s="102">
        <v>2.8199999999999999E-2</v>
      </c>
      <c r="H187" s="102">
        <v>2.8199999999999999E-2</v>
      </c>
      <c r="I187" s="102">
        <v>2.8199999999999999E-2</v>
      </c>
      <c r="J187" s="102">
        <v>2.8199999999999999E-2</v>
      </c>
      <c r="K187" s="102">
        <v>2.8199999999999999E-2</v>
      </c>
      <c r="L187" s="102">
        <v>2.8199999999999999E-2</v>
      </c>
      <c r="M187" s="102">
        <v>2.8199999999999999E-2</v>
      </c>
      <c r="N187" s="102">
        <v>2.8199999999999999E-2</v>
      </c>
      <c r="O187" s="102">
        <v>2.8199999999999999E-2</v>
      </c>
      <c r="P187" s="102">
        <v>2.8199999999999999E-2</v>
      </c>
      <c r="Q187" s="102">
        <v>2.8199999999999999E-2</v>
      </c>
      <c r="R187" s="102">
        <v>2.8199999999999999E-2</v>
      </c>
      <c r="S187" s="102">
        <v>2.8199999999999999E-2</v>
      </c>
      <c r="T187" s="102">
        <v>2.8199999999999999E-2</v>
      </c>
      <c r="U187" s="102">
        <v>2.8199999999999999E-2</v>
      </c>
      <c r="V187" s="102">
        <v>2.8199999999999999E-2</v>
      </c>
      <c r="W187" s="102">
        <v>2.8199999999999999E-2</v>
      </c>
      <c r="X187" s="102">
        <v>2.8199999999999999E-2</v>
      </c>
    </row>
    <row r="188" spans="1:24" x14ac:dyDescent="0.35">
      <c r="A188" s="79" t="str">
        <f>Rates!A188</f>
        <v>Infant Development Program, Family Therapist, Center/Facility-Based, 1:1</v>
      </c>
      <c r="B188" t="s">
        <v>530</v>
      </c>
      <c r="C188" s="102">
        <v>2.8199999999999999E-2</v>
      </c>
      <c r="D188" s="102">
        <v>2.8199999999999999E-2</v>
      </c>
      <c r="E188" s="102">
        <v>2.8199999999999999E-2</v>
      </c>
      <c r="F188" s="102">
        <v>2.8199999999999999E-2</v>
      </c>
      <c r="G188" s="102">
        <v>2.8199999999999999E-2</v>
      </c>
      <c r="H188" s="102">
        <v>2.8199999999999999E-2</v>
      </c>
      <c r="I188" s="102">
        <v>2.8199999999999999E-2</v>
      </c>
      <c r="J188" s="102">
        <v>2.8199999999999999E-2</v>
      </c>
      <c r="K188" s="102">
        <v>2.8199999999999999E-2</v>
      </c>
      <c r="L188" s="102">
        <v>2.8199999999999999E-2</v>
      </c>
      <c r="M188" s="102">
        <v>2.8199999999999999E-2</v>
      </c>
      <c r="N188" s="102">
        <v>2.8199999999999999E-2</v>
      </c>
      <c r="O188" s="102">
        <v>2.8199999999999999E-2</v>
      </c>
      <c r="P188" s="102">
        <v>2.8199999999999999E-2</v>
      </c>
      <c r="Q188" s="102">
        <v>2.8199999999999999E-2</v>
      </c>
      <c r="R188" s="102">
        <v>2.8199999999999999E-2</v>
      </c>
      <c r="S188" s="102">
        <v>2.8199999999999999E-2</v>
      </c>
      <c r="T188" s="102">
        <v>2.8199999999999999E-2</v>
      </c>
      <c r="U188" s="102">
        <v>2.8199999999999999E-2</v>
      </c>
      <c r="V188" s="102">
        <v>2.8199999999999999E-2</v>
      </c>
      <c r="W188" s="102">
        <v>2.8199999999999999E-2</v>
      </c>
      <c r="X188" s="102">
        <v>2.8199999999999999E-2</v>
      </c>
    </row>
    <row r="189" spans="1:24" x14ac:dyDescent="0.35">
      <c r="A189" s="79" t="str">
        <f>Rates!A189</f>
        <v>Infant Development Program, Family Therapist, Center/Facility-Based, 1:2</v>
      </c>
      <c r="B189" t="s">
        <v>531</v>
      </c>
      <c r="C189" s="102">
        <v>2.8199999999999999E-2</v>
      </c>
      <c r="D189" s="102">
        <v>2.8199999999999999E-2</v>
      </c>
      <c r="E189" s="102">
        <v>2.8199999999999999E-2</v>
      </c>
      <c r="F189" s="102">
        <v>2.8199999999999999E-2</v>
      </c>
      <c r="G189" s="102">
        <v>2.8199999999999999E-2</v>
      </c>
      <c r="H189" s="102">
        <v>2.8199999999999999E-2</v>
      </c>
      <c r="I189" s="102">
        <v>2.8199999999999999E-2</v>
      </c>
      <c r="J189" s="102">
        <v>2.8199999999999999E-2</v>
      </c>
      <c r="K189" s="102">
        <v>2.8199999999999999E-2</v>
      </c>
      <c r="L189" s="102">
        <v>2.8199999999999999E-2</v>
      </c>
      <c r="M189" s="102">
        <v>2.8199999999999999E-2</v>
      </c>
      <c r="N189" s="102">
        <v>2.8199999999999999E-2</v>
      </c>
      <c r="O189" s="102">
        <v>2.8199999999999999E-2</v>
      </c>
      <c r="P189" s="102">
        <v>2.8199999999999999E-2</v>
      </c>
      <c r="Q189" s="102">
        <v>2.8199999999999999E-2</v>
      </c>
      <c r="R189" s="102">
        <v>2.8199999999999999E-2</v>
      </c>
      <c r="S189" s="102">
        <v>2.8199999999999999E-2</v>
      </c>
      <c r="T189" s="102">
        <v>2.8199999999999999E-2</v>
      </c>
      <c r="U189" s="102">
        <v>2.8199999999999999E-2</v>
      </c>
      <c r="V189" s="102">
        <v>2.8199999999999999E-2</v>
      </c>
      <c r="W189" s="102">
        <v>2.8199999999999999E-2</v>
      </c>
      <c r="X189" s="102">
        <v>2.8199999999999999E-2</v>
      </c>
    </row>
    <row r="190" spans="1:24" x14ac:dyDescent="0.35">
      <c r="A190" s="79" t="str">
        <f>Rates!A190</f>
        <v>Infant Development Program, Family Therapist, Center/Facility-Based, 1:3</v>
      </c>
      <c r="B190" t="s">
        <v>532</v>
      </c>
      <c r="C190" s="102">
        <v>2.8199999999999999E-2</v>
      </c>
      <c r="D190" s="102">
        <v>2.8199999999999999E-2</v>
      </c>
      <c r="E190" s="102">
        <v>2.8199999999999999E-2</v>
      </c>
      <c r="F190" s="102">
        <v>2.8199999999999999E-2</v>
      </c>
      <c r="G190" s="102">
        <v>2.8199999999999999E-2</v>
      </c>
      <c r="H190" s="102">
        <v>2.8199999999999999E-2</v>
      </c>
      <c r="I190" s="102">
        <v>2.8199999999999999E-2</v>
      </c>
      <c r="J190" s="102">
        <v>2.8199999999999999E-2</v>
      </c>
      <c r="K190" s="102">
        <v>2.8199999999999999E-2</v>
      </c>
      <c r="L190" s="102">
        <v>2.8199999999999999E-2</v>
      </c>
      <c r="M190" s="102">
        <v>2.8199999999999999E-2</v>
      </c>
      <c r="N190" s="102">
        <v>2.8199999999999999E-2</v>
      </c>
      <c r="O190" s="102">
        <v>2.8199999999999999E-2</v>
      </c>
      <c r="P190" s="102">
        <v>2.8199999999999999E-2</v>
      </c>
      <c r="Q190" s="102">
        <v>2.8199999999999999E-2</v>
      </c>
      <c r="R190" s="102">
        <v>2.8199999999999999E-2</v>
      </c>
      <c r="S190" s="102">
        <v>2.8199999999999999E-2</v>
      </c>
      <c r="T190" s="102">
        <v>2.8199999999999999E-2</v>
      </c>
      <c r="U190" s="102">
        <v>2.8199999999999999E-2</v>
      </c>
      <c r="V190" s="102">
        <v>2.8199999999999999E-2</v>
      </c>
      <c r="W190" s="102">
        <v>2.8199999999999999E-2</v>
      </c>
      <c r="X190" s="102">
        <v>2.8199999999999999E-2</v>
      </c>
    </row>
    <row r="191" spans="1:24" x14ac:dyDescent="0.35">
      <c r="A191" s="79" t="str">
        <f>Rates!A191</f>
        <v>Infant Development Program, Registered Nurse, Center/Facility-Based, 1:1</v>
      </c>
      <c r="B191" t="s">
        <v>533</v>
      </c>
      <c r="C191" s="102">
        <v>2.8199999999999999E-2</v>
      </c>
      <c r="D191" s="102">
        <v>2.8199999999999999E-2</v>
      </c>
      <c r="E191" s="102">
        <v>2.8199999999999999E-2</v>
      </c>
      <c r="F191" s="102">
        <v>2.8199999999999999E-2</v>
      </c>
      <c r="G191" s="102">
        <v>2.8199999999999999E-2</v>
      </c>
      <c r="H191" s="102">
        <v>2.8199999999999999E-2</v>
      </c>
      <c r="I191" s="102">
        <v>2.8199999999999999E-2</v>
      </c>
      <c r="J191" s="102">
        <v>2.8199999999999999E-2</v>
      </c>
      <c r="K191" s="102">
        <v>2.8199999999999999E-2</v>
      </c>
      <c r="L191" s="102">
        <v>2.8199999999999999E-2</v>
      </c>
      <c r="M191" s="102">
        <v>2.8199999999999999E-2</v>
      </c>
      <c r="N191" s="102">
        <v>2.8199999999999999E-2</v>
      </c>
      <c r="O191" s="102">
        <v>2.8199999999999999E-2</v>
      </c>
      <c r="P191" s="102">
        <v>2.8199999999999999E-2</v>
      </c>
      <c r="Q191" s="102">
        <v>2.8199999999999999E-2</v>
      </c>
      <c r="R191" s="102">
        <v>2.8199999999999999E-2</v>
      </c>
      <c r="S191" s="102">
        <v>2.8199999999999999E-2</v>
      </c>
      <c r="T191" s="102">
        <v>2.8199999999999999E-2</v>
      </c>
      <c r="U191" s="102">
        <v>2.8199999999999999E-2</v>
      </c>
      <c r="V191" s="102">
        <v>2.8199999999999999E-2</v>
      </c>
      <c r="W191" s="102">
        <v>2.8199999999999999E-2</v>
      </c>
      <c r="X191" s="102">
        <v>2.8199999999999999E-2</v>
      </c>
    </row>
    <row r="192" spans="1:24" x14ac:dyDescent="0.35">
      <c r="A192" s="79" t="str">
        <f>Rates!A192</f>
        <v>Infant Development Program, Registered Nurse, Center/Facility-Based, 1:2</v>
      </c>
      <c r="B192" t="s">
        <v>534</v>
      </c>
      <c r="C192" s="102">
        <v>2.8199999999999999E-2</v>
      </c>
      <c r="D192" s="102">
        <v>2.8199999999999999E-2</v>
      </c>
      <c r="E192" s="102">
        <v>2.8199999999999999E-2</v>
      </c>
      <c r="F192" s="102">
        <v>2.8199999999999999E-2</v>
      </c>
      <c r="G192" s="102">
        <v>2.8199999999999999E-2</v>
      </c>
      <c r="H192" s="102">
        <v>2.8199999999999999E-2</v>
      </c>
      <c r="I192" s="102">
        <v>2.8199999999999999E-2</v>
      </c>
      <c r="J192" s="102">
        <v>2.8199999999999999E-2</v>
      </c>
      <c r="K192" s="102">
        <v>2.8199999999999999E-2</v>
      </c>
      <c r="L192" s="102">
        <v>2.8199999999999999E-2</v>
      </c>
      <c r="M192" s="102">
        <v>2.8199999999999999E-2</v>
      </c>
      <c r="N192" s="102">
        <v>2.8199999999999999E-2</v>
      </c>
      <c r="O192" s="102">
        <v>2.8199999999999999E-2</v>
      </c>
      <c r="P192" s="102">
        <v>2.8199999999999999E-2</v>
      </c>
      <c r="Q192" s="102">
        <v>2.8199999999999999E-2</v>
      </c>
      <c r="R192" s="102">
        <v>2.8199999999999999E-2</v>
      </c>
      <c r="S192" s="102">
        <v>2.8199999999999999E-2</v>
      </c>
      <c r="T192" s="102">
        <v>2.8199999999999999E-2</v>
      </c>
      <c r="U192" s="102">
        <v>2.8199999999999999E-2</v>
      </c>
      <c r="V192" s="102">
        <v>2.8199999999999999E-2</v>
      </c>
      <c r="W192" s="102">
        <v>2.8199999999999999E-2</v>
      </c>
      <c r="X192" s="102">
        <v>2.8199999999999999E-2</v>
      </c>
    </row>
    <row r="193" spans="1:24" x14ac:dyDescent="0.35">
      <c r="A193" s="79" t="str">
        <f>Rates!A193</f>
        <v>Infant Development Program, Registered Nurse, Center/Facility-Based, 1:3</v>
      </c>
      <c r="B193" t="s">
        <v>535</v>
      </c>
      <c r="C193" s="102">
        <v>2.8199999999999999E-2</v>
      </c>
      <c r="D193" s="102">
        <v>2.8199999999999999E-2</v>
      </c>
      <c r="E193" s="102">
        <v>2.8199999999999999E-2</v>
      </c>
      <c r="F193" s="102">
        <v>2.8199999999999999E-2</v>
      </c>
      <c r="G193" s="102">
        <v>2.8199999999999999E-2</v>
      </c>
      <c r="H193" s="102">
        <v>2.8199999999999999E-2</v>
      </c>
      <c r="I193" s="102">
        <v>2.8199999999999999E-2</v>
      </c>
      <c r="J193" s="102">
        <v>2.8199999999999999E-2</v>
      </c>
      <c r="K193" s="102">
        <v>2.8199999999999999E-2</v>
      </c>
      <c r="L193" s="102">
        <v>2.8199999999999999E-2</v>
      </c>
      <c r="M193" s="102">
        <v>2.8199999999999999E-2</v>
      </c>
      <c r="N193" s="102">
        <v>2.8199999999999999E-2</v>
      </c>
      <c r="O193" s="102">
        <v>2.8199999999999999E-2</v>
      </c>
      <c r="P193" s="102">
        <v>2.8199999999999999E-2</v>
      </c>
      <c r="Q193" s="102">
        <v>2.8199999999999999E-2</v>
      </c>
      <c r="R193" s="102">
        <v>2.8199999999999999E-2</v>
      </c>
      <c r="S193" s="102">
        <v>2.8199999999999999E-2</v>
      </c>
      <c r="T193" s="102">
        <v>2.8199999999999999E-2</v>
      </c>
      <c r="U193" s="102">
        <v>2.8199999999999999E-2</v>
      </c>
      <c r="V193" s="102">
        <v>2.8199999999999999E-2</v>
      </c>
      <c r="W193" s="102">
        <v>2.8199999999999999E-2</v>
      </c>
      <c r="X193" s="102">
        <v>2.8199999999999999E-2</v>
      </c>
    </row>
    <row r="194" spans="1:24" x14ac:dyDescent="0.35">
      <c r="A194" s="79" t="str">
        <f>Rates!A194</f>
        <v>Infant Development Program, Licensed Vocational Nurse, Center/Facility-Based, 1:1</v>
      </c>
      <c r="B194" t="s">
        <v>536</v>
      </c>
      <c r="C194" s="102">
        <v>2.8199999999999999E-2</v>
      </c>
      <c r="D194" s="102">
        <v>2.8199999999999999E-2</v>
      </c>
      <c r="E194" s="102">
        <v>2.8199999999999999E-2</v>
      </c>
      <c r="F194" s="102">
        <v>2.8199999999999999E-2</v>
      </c>
      <c r="G194" s="102">
        <v>2.8199999999999999E-2</v>
      </c>
      <c r="H194" s="102">
        <v>2.8199999999999999E-2</v>
      </c>
      <c r="I194" s="102">
        <v>2.8199999999999999E-2</v>
      </c>
      <c r="J194" s="102">
        <v>2.8199999999999999E-2</v>
      </c>
      <c r="K194" s="102">
        <v>2.8199999999999999E-2</v>
      </c>
      <c r="L194" s="102">
        <v>2.8199999999999999E-2</v>
      </c>
      <c r="M194" s="102">
        <v>2.8199999999999999E-2</v>
      </c>
      <c r="N194" s="102">
        <v>2.8199999999999999E-2</v>
      </c>
      <c r="O194" s="102">
        <v>2.8199999999999999E-2</v>
      </c>
      <c r="P194" s="102">
        <v>2.8199999999999999E-2</v>
      </c>
      <c r="Q194" s="102">
        <v>2.8199999999999999E-2</v>
      </c>
      <c r="R194" s="102">
        <v>2.8199999999999999E-2</v>
      </c>
      <c r="S194" s="102">
        <v>2.8199999999999999E-2</v>
      </c>
      <c r="T194" s="102">
        <v>2.8199999999999999E-2</v>
      </c>
      <c r="U194" s="102">
        <v>2.8199999999999999E-2</v>
      </c>
      <c r="V194" s="102">
        <v>2.8199999999999999E-2</v>
      </c>
      <c r="W194" s="102">
        <v>2.8199999999999999E-2</v>
      </c>
      <c r="X194" s="102">
        <v>2.8199999999999999E-2</v>
      </c>
    </row>
    <row r="195" spans="1:24" x14ac:dyDescent="0.35">
      <c r="A195" s="79" t="str">
        <f>Rates!A195</f>
        <v>Infant Development Program, Licensed Vocational Nurse, Center/Facility-Based, 1:2</v>
      </c>
      <c r="B195" t="s">
        <v>537</v>
      </c>
      <c r="C195" s="102">
        <v>2.8199999999999999E-2</v>
      </c>
      <c r="D195" s="102">
        <v>2.8199999999999999E-2</v>
      </c>
      <c r="E195" s="102">
        <v>2.8199999999999999E-2</v>
      </c>
      <c r="F195" s="102">
        <v>2.8199999999999999E-2</v>
      </c>
      <c r="G195" s="102">
        <v>2.8199999999999999E-2</v>
      </c>
      <c r="H195" s="102">
        <v>2.8199999999999999E-2</v>
      </c>
      <c r="I195" s="102">
        <v>2.8199999999999999E-2</v>
      </c>
      <c r="J195" s="102">
        <v>2.8199999999999999E-2</v>
      </c>
      <c r="K195" s="102">
        <v>2.8199999999999999E-2</v>
      </c>
      <c r="L195" s="102">
        <v>2.8199999999999999E-2</v>
      </c>
      <c r="M195" s="102">
        <v>2.8199999999999999E-2</v>
      </c>
      <c r="N195" s="102">
        <v>2.8199999999999999E-2</v>
      </c>
      <c r="O195" s="102">
        <v>2.8199999999999999E-2</v>
      </c>
      <c r="P195" s="102">
        <v>2.8199999999999999E-2</v>
      </c>
      <c r="Q195" s="102">
        <v>2.8199999999999999E-2</v>
      </c>
      <c r="R195" s="102">
        <v>2.8199999999999999E-2</v>
      </c>
      <c r="S195" s="102">
        <v>2.8199999999999999E-2</v>
      </c>
      <c r="T195" s="102">
        <v>2.8199999999999999E-2</v>
      </c>
      <c r="U195" s="102">
        <v>2.8199999999999999E-2</v>
      </c>
      <c r="V195" s="102">
        <v>2.8199999999999999E-2</v>
      </c>
      <c r="W195" s="102">
        <v>2.8199999999999999E-2</v>
      </c>
      <c r="X195" s="102">
        <v>2.8199999999999999E-2</v>
      </c>
    </row>
    <row r="196" spans="1:24" x14ac:dyDescent="0.35">
      <c r="A196" s="79" t="str">
        <f>Rates!A196</f>
        <v>Infant Development Program, Licensed Vocational Nurse, Center/Facility-Based, 1:3</v>
      </c>
      <c r="B196" t="s">
        <v>538</v>
      </c>
      <c r="C196" s="102">
        <v>2.8199999999999999E-2</v>
      </c>
      <c r="D196" s="102">
        <v>2.8199999999999999E-2</v>
      </c>
      <c r="E196" s="102">
        <v>2.8199999999999999E-2</v>
      </c>
      <c r="F196" s="102">
        <v>2.8199999999999999E-2</v>
      </c>
      <c r="G196" s="102">
        <v>2.8199999999999999E-2</v>
      </c>
      <c r="H196" s="102">
        <v>2.8199999999999999E-2</v>
      </c>
      <c r="I196" s="102">
        <v>2.8199999999999999E-2</v>
      </c>
      <c r="J196" s="102">
        <v>2.8199999999999999E-2</v>
      </c>
      <c r="K196" s="102">
        <v>2.8199999999999999E-2</v>
      </c>
      <c r="L196" s="102">
        <v>2.8199999999999999E-2</v>
      </c>
      <c r="M196" s="102">
        <v>2.8199999999999999E-2</v>
      </c>
      <c r="N196" s="102">
        <v>2.8199999999999999E-2</v>
      </c>
      <c r="O196" s="102">
        <v>2.8199999999999999E-2</v>
      </c>
      <c r="P196" s="102">
        <v>2.8199999999999999E-2</v>
      </c>
      <c r="Q196" s="102">
        <v>2.8199999999999999E-2</v>
      </c>
      <c r="R196" s="102">
        <v>2.8199999999999999E-2</v>
      </c>
      <c r="S196" s="102">
        <v>2.8199999999999999E-2</v>
      </c>
      <c r="T196" s="102">
        <v>2.8199999999999999E-2</v>
      </c>
      <c r="U196" s="102">
        <v>2.8199999999999999E-2</v>
      </c>
      <c r="V196" s="102">
        <v>2.8199999999999999E-2</v>
      </c>
      <c r="W196" s="102">
        <v>2.8199999999999999E-2</v>
      </c>
      <c r="X196" s="102">
        <v>2.8199999999999999E-2</v>
      </c>
    </row>
    <row r="197" spans="1:24" x14ac:dyDescent="0.35">
      <c r="A197" s="79" t="str">
        <f>Rates!A197</f>
        <v>Infant Development Program, Registered Dietitian, Center/Facility-Based, 1:1</v>
      </c>
      <c r="B197" t="s">
        <v>539</v>
      </c>
      <c r="C197" s="102">
        <v>2.8199999999999999E-2</v>
      </c>
      <c r="D197" s="102">
        <v>2.8199999999999999E-2</v>
      </c>
      <c r="E197" s="102">
        <v>2.8199999999999999E-2</v>
      </c>
      <c r="F197" s="102">
        <v>2.8199999999999999E-2</v>
      </c>
      <c r="G197" s="102">
        <v>2.8199999999999999E-2</v>
      </c>
      <c r="H197" s="102">
        <v>2.8199999999999999E-2</v>
      </c>
      <c r="I197" s="102">
        <v>2.8199999999999999E-2</v>
      </c>
      <c r="J197" s="102">
        <v>2.8199999999999999E-2</v>
      </c>
      <c r="K197" s="102">
        <v>2.8199999999999999E-2</v>
      </c>
      <c r="L197" s="102">
        <v>2.8199999999999999E-2</v>
      </c>
      <c r="M197" s="102">
        <v>2.8199999999999999E-2</v>
      </c>
      <c r="N197" s="102">
        <v>2.8199999999999999E-2</v>
      </c>
      <c r="O197" s="102">
        <v>2.8199999999999999E-2</v>
      </c>
      <c r="P197" s="102">
        <v>2.8199999999999999E-2</v>
      </c>
      <c r="Q197" s="102">
        <v>2.8199999999999999E-2</v>
      </c>
      <c r="R197" s="102">
        <v>2.8199999999999999E-2</v>
      </c>
      <c r="S197" s="102">
        <v>2.8199999999999999E-2</v>
      </c>
      <c r="T197" s="102">
        <v>2.8199999999999999E-2</v>
      </c>
      <c r="U197" s="102">
        <v>2.8199999999999999E-2</v>
      </c>
      <c r="V197" s="102">
        <v>2.8199999999999999E-2</v>
      </c>
      <c r="W197" s="102">
        <v>2.8199999999999999E-2</v>
      </c>
      <c r="X197" s="102">
        <v>2.8199999999999999E-2</v>
      </c>
    </row>
    <row r="198" spans="1:24" x14ac:dyDescent="0.35">
      <c r="A198" s="79" t="str">
        <f>Rates!A198</f>
        <v>Infant Development Program, Registered Dietitian, Center/Facility-Based, 1:2</v>
      </c>
      <c r="B198" t="s">
        <v>540</v>
      </c>
      <c r="C198" s="102">
        <v>2.8199999999999999E-2</v>
      </c>
      <c r="D198" s="102">
        <v>2.8199999999999999E-2</v>
      </c>
      <c r="E198" s="102">
        <v>2.8199999999999999E-2</v>
      </c>
      <c r="F198" s="102">
        <v>2.8199999999999999E-2</v>
      </c>
      <c r="G198" s="102">
        <v>2.8199999999999999E-2</v>
      </c>
      <c r="H198" s="102">
        <v>2.8199999999999999E-2</v>
      </c>
      <c r="I198" s="102">
        <v>2.8199999999999999E-2</v>
      </c>
      <c r="J198" s="102">
        <v>2.8199999999999999E-2</v>
      </c>
      <c r="K198" s="102">
        <v>2.8199999999999999E-2</v>
      </c>
      <c r="L198" s="102">
        <v>2.8199999999999999E-2</v>
      </c>
      <c r="M198" s="102">
        <v>2.8199999999999999E-2</v>
      </c>
      <c r="N198" s="102">
        <v>2.8199999999999999E-2</v>
      </c>
      <c r="O198" s="102">
        <v>2.8199999999999999E-2</v>
      </c>
      <c r="P198" s="102">
        <v>2.8199999999999999E-2</v>
      </c>
      <c r="Q198" s="102">
        <v>2.8199999999999999E-2</v>
      </c>
      <c r="R198" s="102">
        <v>2.8199999999999999E-2</v>
      </c>
      <c r="S198" s="102">
        <v>2.8199999999999999E-2</v>
      </c>
      <c r="T198" s="102">
        <v>2.8199999999999999E-2</v>
      </c>
      <c r="U198" s="102">
        <v>2.8199999999999999E-2</v>
      </c>
      <c r="V198" s="102">
        <v>2.8199999999999999E-2</v>
      </c>
      <c r="W198" s="102">
        <v>2.8199999999999999E-2</v>
      </c>
      <c r="X198" s="102">
        <v>2.8199999999999999E-2</v>
      </c>
    </row>
    <row r="199" spans="1:24" x14ac:dyDescent="0.35">
      <c r="A199" s="79" t="str">
        <f>Rates!A199</f>
        <v>Infant Development Program, Registered Dietitian, Center/Facility-Based, 1:3</v>
      </c>
      <c r="B199" t="s">
        <v>541</v>
      </c>
      <c r="C199" s="102">
        <v>2.8199999999999999E-2</v>
      </c>
      <c r="D199" s="102">
        <v>2.8199999999999999E-2</v>
      </c>
      <c r="E199" s="102">
        <v>2.8199999999999999E-2</v>
      </c>
      <c r="F199" s="102">
        <v>2.8199999999999999E-2</v>
      </c>
      <c r="G199" s="102">
        <v>2.8199999999999999E-2</v>
      </c>
      <c r="H199" s="102">
        <v>2.8199999999999999E-2</v>
      </c>
      <c r="I199" s="102">
        <v>2.8199999999999999E-2</v>
      </c>
      <c r="J199" s="102">
        <v>2.8199999999999999E-2</v>
      </c>
      <c r="K199" s="102">
        <v>2.8199999999999999E-2</v>
      </c>
      <c r="L199" s="102">
        <v>2.8199999999999999E-2</v>
      </c>
      <c r="M199" s="102">
        <v>2.8199999999999999E-2</v>
      </c>
      <c r="N199" s="102">
        <v>2.8199999999999999E-2</v>
      </c>
      <c r="O199" s="102">
        <v>2.8199999999999999E-2</v>
      </c>
      <c r="P199" s="102">
        <v>2.8199999999999999E-2</v>
      </c>
      <c r="Q199" s="102">
        <v>2.8199999999999999E-2</v>
      </c>
      <c r="R199" s="102">
        <v>2.8199999999999999E-2</v>
      </c>
      <c r="S199" s="102">
        <v>2.8199999999999999E-2</v>
      </c>
      <c r="T199" s="102">
        <v>2.8199999999999999E-2</v>
      </c>
      <c r="U199" s="102">
        <v>2.8199999999999999E-2</v>
      </c>
      <c r="V199" s="102">
        <v>2.8199999999999999E-2</v>
      </c>
      <c r="W199" s="102">
        <v>2.8199999999999999E-2</v>
      </c>
      <c r="X199" s="102">
        <v>2.8199999999999999E-2</v>
      </c>
    </row>
    <row r="200" spans="1:24" x14ac:dyDescent="0.35">
      <c r="A200" s="79" t="str">
        <f>Rates!A200</f>
        <v>Infant Development Program, Social Worker, Center/Facility-Based, 1:1</v>
      </c>
      <c r="B200" t="s">
        <v>542</v>
      </c>
      <c r="C200" s="102">
        <v>2.8199999999999999E-2</v>
      </c>
      <c r="D200" s="102">
        <v>2.8199999999999999E-2</v>
      </c>
      <c r="E200" s="102">
        <v>2.8199999999999999E-2</v>
      </c>
      <c r="F200" s="102">
        <v>2.8199999999999999E-2</v>
      </c>
      <c r="G200" s="102">
        <v>2.8199999999999999E-2</v>
      </c>
      <c r="H200" s="102">
        <v>2.8199999999999999E-2</v>
      </c>
      <c r="I200" s="102">
        <v>2.8199999999999999E-2</v>
      </c>
      <c r="J200" s="102">
        <v>2.8199999999999999E-2</v>
      </c>
      <c r="K200" s="102">
        <v>2.8199999999999999E-2</v>
      </c>
      <c r="L200" s="102">
        <v>2.8199999999999999E-2</v>
      </c>
      <c r="M200" s="102">
        <v>2.8199999999999999E-2</v>
      </c>
      <c r="N200" s="102">
        <v>2.8199999999999999E-2</v>
      </c>
      <c r="O200" s="102">
        <v>2.8199999999999999E-2</v>
      </c>
      <c r="P200" s="102">
        <v>2.8199999999999999E-2</v>
      </c>
      <c r="Q200" s="102">
        <v>2.8199999999999999E-2</v>
      </c>
      <c r="R200" s="102">
        <v>2.8199999999999999E-2</v>
      </c>
      <c r="S200" s="102">
        <v>2.8199999999999999E-2</v>
      </c>
      <c r="T200" s="102">
        <v>2.8199999999999999E-2</v>
      </c>
      <c r="U200" s="102">
        <v>2.8199999999999999E-2</v>
      </c>
      <c r="V200" s="102">
        <v>2.8199999999999999E-2</v>
      </c>
      <c r="W200" s="102">
        <v>2.8199999999999999E-2</v>
      </c>
      <c r="X200" s="102">
        <v>2.8199999999999999E-2</v>
      </c>
    </row>
    <row r="201" spans="1:24" x14ac:dyDescent="0.35">
      <c r="A201" s="79" t="str">
        <f>Rates!A201</f>
        <v>Infant Development Program, Social Worker, Center/Facility-Based, 1:2</v>
      </c>
      <c r="B201" t="s">
        <v>543</v>
      </c>
      <c r="C201" s="102">
        <v>2.8199999999999999E-2</v>
      </c>
      <c r="D201" s="102">
        <v>2.8199999999999999E-2</v>
      </c>
      <c r="E201" s="102">
        <v>2.8199999999999999E-2</v>
      </c>
      <c r="F201" s="102">
        <v>2.8199999999999999E-2</v>
      </c>
      <c r="G201" s="102">
        <v>2.8199999999999999E-2</v>
      </c>
      <c r="H201" s="102">
        <v>2.8199999999999999E-2</v>
      </c>
      <c r="I201" s="102">
        <v>2.8199999999999999E-2</v>
      </c>
      <c r="J201" s="102">
        <v>2.8199999999999999E-2</v>
      </c>
      <c r="K201" s="102">
        <v>2.8199999999999999E-2</v>
      </c>
      <c r="L201" s="102">
        <v>2.8199999999999999E-2</v>
      </c>
      <c r="M201" s="102">
        <v>2.8199999999999999E-2</v>
      </c>
      <c r="N201" s="102">
        <v>2.8199999999999999E-2</v>
      </c>
      <c r="O201" s="102">
        <v>2.8199999999999999E-2</v>
      </c>
      <c r="P201" s="102">
        <v>2.8199999999999999E-2</v>
      </c>
      <c r="Q201" s="102">
        <v>2.8199999999999999E-2</v>
      </c>
      <c r="R201" s="102">
        <v>2.8199999999999999E-2</v>
      </c>
      <c r="S201" s="102">
        <v>2.8199999999999999E-2</v>
      </c>
      <c r="T201" s="102">
        <v>2.8199999999999999E-2</v>
      </c>
      <c r="U201" s="102">
        <v>2.8199999999999999E-2</v>
      </c>
      <c r="V201" s="102">
        <v>2.8199999999999999E-2</v>
      </c>
      <c r="W201" s="102">
        <v>2.8199999999999999E-2</v>
      </c>
      <c r="X201" s="102">
        <v>2.8199999999999999E-2</v>
      </c>
    </row>
    <row r="202" spans="1:24" x14ac:dyDescent="0.35">
      <c r="A202" s="79" t="str">
        <f>Rates!A202</f>
        <v>Infant Development Program, Social Worker, Center/Facility-Based, 1:3</v>
      </c>
      <c r="B202" t="s">
        <v>544</v>
      </c>
      <c r="C202" s="102">
        <v>2.8199999999999999E-2</v>
      </c>
      <c r="D202" s="102">
        <v>2.8199999999999999E-2</v>
      </c>
      <c r="E202" s="102">
        <v>2.8199999999999999E-2</v>
      </c>
      <c r="F202" s="102">
        <v>2.8199999999999999E-2</v>
      </c>
      <c r="G202" s="102">
        <v>2.8199999999999999E-2</v>
      </c>
      <c r="H202" s="102">
        <v>2.8199999999999999E-2</v>
      </c>
      <c r="I202" s="102">
        <v>2.8199999999999999E-2</v>
      </c>
      <c r="J202" s="102">
        <v>2.8199999999999999E-2</v>
      </c>
      <c r="K202" s="102">
        <v>2.8199999999999999E-2</v>
      </c>
      <c r="L202" s="102">
        <v>2.8199999999999999E-2</v>
      </c>
      <c r="M202" s="102">
        <v>2.8199999999999999E-2</v>
      </c>
      <c r="N202" s="102">
        <v>2.8199999999999999E-2</v>
      </c>
      <c r="O202" s="102">
        <v>2.8199999999999999E-2</v>
      </c>
      <c r="P202" s="102">
        <v>2.8199999999999999E-2</v>
      </c>
      <c r="Q202" s="102">
        <v>2.8199999999999999E-2</v>
      </c>
      <c r="R202" s="102">
        <v>2.8199999999999999E-2</v>
      </c>
      <c r="S202" s="102">
        <v>2.8199999999999999E-2</v>
      </c>
      <c r="T202" s="102">
        <v>2.8199999999999999E-2</v>
      </c>
      <c r="U202" s="102">
        <v>2.8199999999999999E-2</v>
      </c>
      <c r="V202" s="102">
        <v>2.8199999999999999E-2</v>
      </c>
      <c r="W202" s="102">
        <v>2.8199999999999999E-2</v>
      </c>
      <c r="X202" s="102">
        <v>2.8199999999999999E-2</v>
      </c>
    </row>
    <row r="203" spans="1:24" x14ac:dyDescent="0.35">
      <c r="A203" s="79" t="str">
        <f>Rates!A203</f>
        <v>Infant Development Program, Psychologist, Center/Facility-Based, 1:1</v>
      </c>
      <c r="B203" t="s">
        <v>545</v>
      </c>
      <c r="C203" s="102">
        <v>2.8199999999999999E-2</v>
      </c>
      <c r="D203" s="102">
        <v>2.8199999999999999E-2</v>
      </c>
      <c r="E203" s="102">
        <v>2.8199999999999999E-2</v>
      </c>
      <c r="F203" s="102">
        <v>2.8199999999999999E-2</v>
      </c>
      <c r="G203" s="102">
        <v>2.8199999999999999E-2</v>
      </c>
      <c r="H203" s="102">
        <v>2.8199999999999999E-2</v>
      </c>
      <c r="I203" s="102">
        <v>2.8199999999999999E-2</v>
      </c>
      <c r="J203" s="102">
        <v>2.8199999999999999E-2</v>
      </c>
      <c r="K203" s="102">
        <v>2.8199999999999999E-2</v>
      </c>
      <c r="L203" s="102">
        <v>2.8199999999999999E-2</v>
      </c>
      <c r="M203" s="102">
        <v>2.8199999999999999E-2</v>
      </c>
      <c r="N203" s="102">
        <v>2.8199999999999999E-2</v>
      </c>
      <c r="O203" s="102">
        <v>2.8199999999999999E-2</v>
      </c>
      <c r="P203" s="102">
        <v>2.8199999999999999E-2</v>
      </c>
      <c r="Q203" s="102">
        <v>2.8199999999999999E-2</v>
      </c>
      <c r="R203" s="102">
        <v>2.8199999999999999E-2</v>
      </c>
      <c r="S203" s="102">
        <v>2.8199999999999999E-2</v>
      </c>
      <c r="T203" s="102">
        <v>2.8199999999999999E-2</v>
      </c>
      <c r="U203" s="102">
        <v>2.8199999999999999E-2</v>
      </c>
      <c r="V203" s="102">
        <v>2.8199999999999999E-2</v>
      </c>
      <c r="W203" s="102">
        <v>2.8199999999999999E-2</v>
      </c>
      <c r="X203" s="102">
        <v>2.8199999999999999E-2</v>
      </c>
    </row>
    <row r="204" spans="1:24" x14ac:dyDescent="0.35">
      <c r="A204" s="79" t="str">
        <f>Rates!A204</f>
        <v>Infant Development Program, Psychologist, Center/Facility-Based, 1:2</v>
      </c>
      <c r="B204" t="s">
        <v>546</v>
      </c>
      <c r="C204" s="102">
        <v>2.8199999999999999E-2</v>
      </c>
      <c r="D204" s="102">
        <v>2.8199999999999999E-2</v>
      </c>
      <c r="E204" s="102">
        <v>2.8199999999999999E-2</v>
      </c>
      <c r="F204" s="102">
        <v>2.8199999999999999E-2</v>
      </c>
      <c r="G204" s="102">
        <v>2.8199999999999999E-2</v>
      </c>
      <c r="H204" s="102">
        <v>2.8199999999999999E-2</v>
      </c>
      <c r="I204" s="102">
        <v>2.8199999999999999E-2</v>
      </c>
      <c r="J204" s="102">
        <v>2.8199999999999999E-2</v>
      </c>
      <c r="K204" s="102">
        <v>2.8199999999999999E-2</v>
      </c>
      <c r="L204" s="102">
        <v>2.8199999999999999E-2</v>
      </c>
      <c r="M204" s="102">
        <v>2.8199999999999999E-2</v>
      </c>
      <c r="N204" s="102">
        <v>2.8199999999999999E-2</v>
      </c>
      <c r="O204" s="102">
        <v>2.8199999999999999E-2</v>
      </c>
      <c r="P204" s="102">
        <v>2.8199999999999999E-2</v>
      </c>
      <c r="Q204" s="102">
        <v>2.8199999999999999E-2</v>
      </c>
      <c r="R204" s="102">
        <v>2.8199999999999999E-2</v>
      </c>
      <c r="S204" s="102">
        <v>2.8199999999999999E-2</v>
      </c>
      <c r="T204" s="102">
        <v>2.8199999999999999E-2</v>
      </c>
      <c r="U204" s="102">
        <v>2.8199999999999999E-2</v>
      </c>
      <c r="V204" s="102">
        <v>2.8199999999999999E-2</v>
      </c>
      <c r="W204" s="102">
        <v>2.8199999999999999E-2</v>
      </c>
      <c r="X204" s="102">
        <v>2.8199999999999999E-2</v>
      </c>
    </row>
    <row r="205" spans="1:24" x14ac:dyDescent="0.35">
      <c r="A205" s="79" t="str">
        <f>Rates!A205</f>
        <v>Infant Development Program, Psychologist, Center/Facility-Based, 1:3</v>
      </c>
      <c r="B205" t="s">
        <v>547</v>
      </c>
      <c r="C205" s="102">
        <v>2.8199999999999999E-2</v>
      </c>
      <c r="D205" s="102">
        <v>2.8199999999999999E-2</v>
      </c>
      <c r="E205" s="102">
        <v>2.8199999999999999E-2</v>
      </c>
      <c r="F205" s="102">
        <v>2.8199999999999999E-2</v>
      </c>
      <c r="G205" s="102">
        <v>2.8199999999999999E-2</v>
      </c>
      <c r="H205" s="102">
        <v>2.8199999999999999E-2</v>
      </c>
      <c r="I205" s="102">
        <v>2.8199999999999999E-2</v>
      </c>
      <c r="J205" s="102">
        <v>2.8199999999999999E-2</v>
      </c>
      <c r="K205" s="102">
        <v>2.8199999999999999E-2</v>
      </c>
      <c r="L205" s="102">
        <v>2.8199999999999999E-2</v>
      </c>
      <c r="M205" s="102">
        <v>2.8199999999999999E-2</v>
      </c>
      <c r="N205" s="102">
        <v>2.8199999999999999E-2</v>
      </c>
      <c r="O205" s="102">
        <v>2.8199999999999999E-2</v>
      </c>
      <c r="P205" s="102">
        <v>2.8199999999999999E-2</v>
      </c>
      <c r="Q205" s="102">
        <v>2.8199999999999999E-2</v>
      </c>
      <c r="R205" s="102">
        <v>2.8199999999999999E-2</v>
      </c>
      <c r="S205" s="102">
        <v>2.8199999999999999E-2</v>
      </c>
      <c r="T205" s="102">
        <v>2.8199999999999999E-2</v>
      </c>
      <c r="U205" s="102">
        <v>2.8199999999999999E-2</v>
      </c>
      <c r="V205" s="102">
        <v>2.8199999999999999E-2</v>
      </c>
      <c r="W205" s="102">
        <v>2.8199999999999999E-2</v>
      </c>
      <c r="X205" s="102">
        <v>2.8199999999999999E-2</v>
      </c>
    </row>
    <row r="206" spans="1:24" x14ac:dyDescent="0.35">
      <c r="A206" s="79" t="str">
        <f>Rates!A206</f>
        <v>Infant Development Specialist, 1:1</v>
      </c>
      <c r="B206" t="s">
        <v>634</v>
      </c>
      <c r="C206" s="102">
        <v>2.8199999999999999E-2</v>
      </c>
      <c r="D206" s="102">
        <v>2.8199999999999999E-2</v>
      </c>
      <c r="E206" s="102">
        <v>2.8199999999999999E-2</v>
      </c>
      <c r="F206" s="102">
        <v>2.8199999999999999E-2</v>
      </c>
      <c r="G206" s="102">
        <v>2.8199999999999999E-2</v>
      </c>
      <c r="H206" s="102">
        <v>2.8199999999999999E-2</v>
      </c>
      <c r="I206" s="102">
        <v>2.8199999999999999E-2</v>
      </c>
      <c r="J206" s="102">
        <v>2.8199999999999999E-2</v>
      </c>
      <c r="K206" s="102">
        <v>2.8199999999999999E-2</v>
      </c>
      <c r="L206" s="102">
        <v>2.8199999999999999E-2</v>
      </c>
      <c r="M206" s="102">
        <v>2.8199999999999999E-2</v>
      </c>
      <c r="N206" s="102">
        <v>2.8199999999999999E-2</v>
      </c>
      <c r="O206" s="102">
        <v>2.8199999999999999E-2</v>
      </c>
      <c r="P206" s="102">
        <v>2.8199999999999999E-2</v>
      </c>
      <c r="Q206" s="102">
        <v>2.8199999999999999E-2</v>
      </c>
      <c r="R206" s="102">
        <v>2.8199999999999999E-2</v>
      </c>
      <c r="S206" s="102">
        <v>2.8199999999999999E-2</v>
      </c>
      <c r="T206" s="102">
        <v>2.8199999999999999E-2</v>
      </c>
      <c r="U206" s="102">
        <v>2.8199999999999999E-2</v>
      </c>
      <c r="V206" s="102">
        <v>2.8199999999999999E-2</v>
      </c>
      <c r="W206" s="102">
        <v>2.8199999999999999E-2</v>
      </c>
      <c r="X206" s="102">
        <v>2.8199999999999999E-2</v>
      </c>
    </row>
    <row r="207" spans="1:24" x14ac:dyDescent="0.35">
      <c r="A207" s="79" t="str">
        <f>Rates!A207</f>
        <v>Respite Service - Family Member</v>
      </c>
    </row>
    <row r="208" spans="1:24" x14ac:dyDescent="0.35">
      <c r="A208" s="79" t="str">
        <f>Rates!A208</f>
        <v>In-Home Respite Worker</v>
      </c>
    </row>
    <row r="209" spans="1:24" x14ac:dyDescent="0.35">
      <c r="A209" s="79" t="str">
        <f>Rates!A209</f>
        <v>Self-Directed Support Services</v>
      </c>
      <c r="B209" t="s">
        <v>635</v>
      </c>
      <c r="C209" s="102">
        <v>8.0000000000000002E-3</v>
      </c>
      <c r="D209" s="102">
        <v>8.0000000000000002E-3</v>
      </c>
      <c r="E209" s="102">
        <v>8.0000000000000002E-3</v>
      </c>
      <c r="F209" s="102">
        <v>8.0000000000000002E-3</v>
      </c>
      <c r="G209" s="102">
        <v>8.0000000000000002E-3</v>
      </c>
      <c r="H209" s="102">
        <v>8.0000000000000002E-3</v>
      </c>
      <c r="I209" s="102">
        <v>8.0000000000000002E-3</v>
      </c>
      <c r="J209" s="102">
        <v>8.0000000000000002E-3</v>
      </c>
      <c r="K209" s="102">
        <v>8.0000000000000002E-3</v>
      </c>
      <c r="L209" s="102">
        <v>8.0000000000000002E-3</v>
      </c>
      <c r="M209" s="102">
        <v>8.0000000000000002E-3</v>
      </c>
      <c r="N209" s="102">
        <v>8.0000000000000002E-3</v>
      </c>
      <c r="O209" s="102">
        <v>8.0000000000000002E-3</v>
      </c>
      <c r="P209" s="102">
        <v>8.0000000000000002E-3</v>
      </c>
      <c r="Q209" s="102">
        <v>8.0000000000000002E-3</v>
      </c>
      <c r="R209" s="102">
        <v>8.0000000000000002E-3</v>
      </c>
      <c r="S209" s="102">
        <v>8.0000000000000002E-3</v>
      </c>
      <c r="T209" s="102">
        <v>8.0000000000000002E-3</v>
      </c>
      <c r="U209" s="102">
        <v>8.0000000000000002E-3</v>
      </c>
      <c r="V209" s="102">
        <v>8.0000000000000002E-3</v>
      </c>
      <c r="W209" s="102">
        <v>8.0000000000000002E-3</v>
      </c>
      <c r="X209" s="102">
        <v>8.0000000000000002E-3</v>
      </c>
    </row>
    <row r="210" spans="1:24" x14ac:dyDescent="0.35">
      <c r="A210" s="79" t="str">
        <f>Rates!A210</f>
        <v>ASL Training and Support</v>
      </c>
      <c r="B210" t="s">
        <v>636</v>
      </c>
      <c r="C210" s="102">
        <v>4.8300000000000003E-2</v>
      </c>
      <c r="D210" s="102">
        <v>4.8300000000000003E-2</v>
      </c>
      <c r="E210" s="102">
        <v>4.8300000000000003E-2</v>
      </c>
      <c r="F210" s="102">
        <v>4.8300000000000003E-2</v>
      </c>
      <c r="G210" s="102">
        <v>4.8300000000000003E-2</v>
      </c>
      <c r="H210" s="102">
        <v>4.8300000000000003E-2</v>
      </c>
      <c r="I210" s="102">
        <v>4.8300000000000003E-2</v>
      </c>
      <c r="J210" s="102">
        <v>4.8300000000000003E-2</v>
      </c>
      <c r="K210" s="102">
        <v>4.8300000000000003E-2</v>
      </c>
      <c r="L210" s="102">
        <v>4.8300000000000003E-2</v>
      </c>
      <c r="M210" s="102">
        <v>4.8300000000000003E-2</v>
      </c>
      <c r="N210" s="102">
        <v>4.8300000000000003E-2</v>
      </c>
      <c r="O210" s="102">
        <v>4.8300000000000003E-2</v>
      </c>
      <c r="P210" s="102">
        <v>4.8300000000000003E-2</v>
      </c>
      <c r="Q210" s="102">
        <v>4.8300000000000003E-2</v>
      </c>
      <c r="R210" s="102">
        <v>4.8300000000000003E-2</v>
      </c>
      <c r="S210" s="102">
        <v>4.8300000000000003E-2</v>
      </c>
      <c r="T210" s="102">
        <v>4.8300000000000003E-2</v>
      </c>
      <c r="U210" s="102">
        <v>4.8300000000000003E-2</v>
      </c>
      <c r="V210" s="102">
        <v>4.8300000000000003E-2</v>
      </c>
      <c r="W210" s="102">
        <v>4.8300000000000003E-2</v>
      </c>
      <c r="X210" s="102">
        <v>4.8300000000000003E-2</v>
      </c>
    </row>
    <row r="211" spans="1:24" x14ac:dyDescent="0.35">
      <c r="A211" s="79" t="str">
        <f>Rates!A211</f>
        <v>Coordinated Career Pathways - Career Pathway Navigator</v>
      </c>
      <c r="B211" t="s">
        <v>637</v>
      </c>
      <c r="C211" s="102">
        <v>5.74E-2</v>
      </c>
      <c r="D211" s="102">
        <v>5.74E-2</v>
      </c>
      <c r="E211" s="102">
        <v>5.74E-2</v>
      </c>
      <c r="F211" s="102">
        <v>5.74E-2</v>
      </c>
      <c r="G211" s="102">
        <v>5.74E-2</v>
      </c>
      <c r="H211" s="102">
        <v>5.74E-2</v>
      </c>
      <c r="I211" s="102">
        <v>5.74E-2</v>
      </c>
      <c r="J211" s="102">
        <v>5.74E-2</v>
      </c>
      <c r="K211" s="102">
        <v>5.74E-2</v>
      </c>
      <c r="L211" s="102">
        <v>5.74E-2</v>
      </c>
      <c r="M211" s="102">
        <v>5.74E-2</v>
      </c>
      <c r="N211" s="102">
        <v>5.74E-2</v>
      </c>
      <c r="O211" s="102">
        <v>5.74E-2</v>
      </c>
      <c r="P211" s="102">
        <v>5.74E-2</v>
      </c>
      <c r="Q211" s="102">
        <v>5.74E-2</v>
      </c>
      <c r="R211" s="102">
        <v>5.74E-2</v>
      </c>
      <c r="S211" s="102">
        <v>5.74E-2</v>
      </c>
      <c r="T211" s="102">
        <v>5.74E-2</v>
      </c>
      <c r="U211" s="102">
        <v>5.74E-2</v>
      </c>
      <c r="V211" s="102">
        <v>5.74E-2</v>
      </c>
      <c r="W211" s="102">
        <v>5.74E-2</v>
      </c>
      <c r="X211" s="102">
        <v>5.74E-2</v>
      </c>
    </row>
    <row r="212" spans="1:24" x14ac:dyDescent="0.35">
      <c r="A212" s="79" t="str">
        <f>Rates!A212</f>
        <v>Coordinated Career Pathways - Customized Employment</v>
      </c>
      <c r="B212" t="s">
        <v>638</v>
      </c>
      <c r="C212" s="102">
        <v>5.74E-2</v>
      </c>
      <c r="D212" s="102">
        <v>5.74E-2</v>
      </c>
      <c r="E212" s="102">
        <v>5.74E-2</v>
      </c>
      <c r="F212" s="102">
        <v>5.74E-2</v>
      </c>
      <c r="G212" s="102">
        <v>5.74E-2</v>
      </c>
      <c r="H212" s="102">
        <v>5.74E-2</v>
      </c>
      <c r="I212" s="102">
        <v>5.74E-2</v>
      </c>
      <c r="J212" s="102">
        <v>5.74E-2</v>
      </c>
      <c r="K212" s="102">
        <v>5.74E-2</v>
      </c>
      <c r="L212" s="102">
        <v>5.74E-2</v>
      </c>
      <c r="M212" s="102">
        <v>5.74E-2</v>
      </c>
      <c r="N212" s="102">
        <v>5.74E-2</v>
      </c>
      <c r="O212" s="102">
        <v>5.74E-2</v>
      </c>
      <c r="P212" s="102">
        <v>5.74E-2</v>
      </c>
      <c r="Q212" s="102">
        <v>5.74E-2</v>
      </c>
      <c r="R212" s="102">
        <v>5.74E-2</v>
      </c>
      <c r="S212" s="102">
        <v>5.74E-2</v>
      </c>
      <c r="T212" s="102">
        <v>5.74E-2</v>
      </c>
      <c r="U212" s="102">
        <v>5.74E-2</v>
      </c>
      <c r="V212" s="102">
        <v>5.74E-2</v>
      </c>
      <c r="W212" s="102">
        <v>5.74E-2</v>
      </c>
      <c r="X212" s="102">
        <v>5.74E-2</v>
      </c>
    </row>
    <row r="213" spans="1:24" x14ac:dyDescent="0.35">
      <c r="A213" s="79" t="str">
        <f>Rates!A213</f>
        <v>Tailored Day Services</v>
      </c>
      <c r="B213" t="s">
        <v>272</v>
      </c>
      <c r="C213" s="102">
        <v>5.74E-2</v>
      </c>
      <c r="D213" s="102">
        <v>5.74E-2</v>
      </c>
      <c r="E213" s="102">
        <v>5.74E-2</v>
      </c>
      <c r="F213" s="102">
        <v>5.74E-2</v>
      </c>
      <c r="G213" s="102">
        <v>5.74E-2</v>
      </c>
      <c r="H213" s="102">
        <v>5.74E-2</v>
      </c>
      <c r="I213" s="102">
        <v>5.74E-2</v>
      </c>
      <c r="J213" s="102">
        <v>5.74E-2</v>
      </c>
      <c r="K213" s="102">
        <v>5.74E-2</v>
      </c>
      <c r="L213" s="102">
        <v>5.74E-2</v>
      </c>
      <c r="M213" s="102">
        <v>5.74E-2</v>
      </c>
      <c r="N213" s="102">
        <v>5.74E-2</v>
      </c>
      <c r="O213" s="102">
        <v>5.74E-2</v>
      </c>
      <c r="P213" s="102">
        <v>5.74E-2</v>
      </c>
      <c r="Q213" s="102">
        <v>5.74E-2</v>
      </c>
      <c r="R213" s="102">
        <v>5.74E-2</v>
      </c>
      <c r="S213" s="102">
        <v>5.74E-2</v>
      </c>
      <c r="T213" s="102">
        <v>5.74E-2</v>
      </c>
      <c r="U213" s="102">
        <v>5.74E-2</v>
      </c>
      <c r="V213" s="102">
        <v>5.74E-2</v>
      </c>
      <c r="W213" s="102">
        <v>5.74E-2</v>
      </c>
      <c r="X213" s="102">
        <v>5.74E-2</v>
      </c>
    </row>
    <row r="214" spans="1:24" x14ac:dyDescent="0.35">
      <c r="A214" s="79" t="s">
        <v>640</v>
      </c>
      <c r="B214" t="s">
        <v>639</v>
      </c>
      <c r="C214" s="102">
        <v>4.8300000000000003E-2</v>
      </c>
      <c r="D214" s="102">
        <v>4.8300000000000003E-2</v>
      </c>
      <c r="E214" s="102">
        <v>4.8300000000000003E-2</v>
      </c>
      <c r="F214" s="102">
        <v>4.8300000000000003E-2</v>
      </c>
      <c r="G214" s="102">
        <v>4.8300000000000003E-2</v>
      </c>
      <c r="H214" s="102">
        <v>4.8300000000000003E-2</v>
      </c>
      <c r="I214" s="102">
        <v>4.8300000000000003E-2</v>
      </c>
      <c r="J214" s="102">
        <v>4.8300000000000003E-2</v>
      </c>
      <c r="K214" s="102">
        <v>4.8300000000000003E-2</v>
      </c>
      <c r="L214" s="102">
        <v>4.8300000000000003E-2</v>
      </c>
      <c r="M214" s="102">
        <v>4.8300000000000003E-2</v>
      </c>
      <c r="N214" s="102">
        <v>4.8300000000000003E-2</v>
      </c>
      <c r="O214" s="102">
        <v>4.8300000000000003E-2</v>
      </c>
      <c r="P214" s="102">
        <v>4.8300000000000003E-2</v>
      </c>
      <c r="Q214" s="102">
        <v>4.8300000000000003E-2</v>
      </c>
      <c r="R214" s="102">
        <v>4.8300000000000003E-2</v>
      </c>
      <c r="S214" s="102">
        <v>4.8300000000000003E-2</v>
      </c>
      <c r="T214" s="102">
        <v>4.8300000000000003E-2</v>
      </c>
      <c r="U214" s="102">
        <v>4.8300000000000003E-2</v>
      </c>
      <c r="V214" s="102">
        <v>4.8300000000000003E-2</v>
      </c>
      <c r="W214" s="102">
        <v>4.8300000000000003E-2</v>
      </c>
      <c r="X214" s="102">
        <v>4.8300000000000003E-2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9DE0-658B-4E3E-BF23-151AB23208B9}">
  <dimension ref="A1:B214"/>
  <sheetViews>
    <sheetView topLeftCell="A19" workbookViewId="0">
      <selection activeCell="C46" sqref="C46"/>
    </sheetView>
  </sheetViews>
  <sheetFormatPr defaultRowHeight="21" x14ac:dyDescent="0.35"/>
  <cols>
    <col min="1" max="1" width="50.08984375" style="79" customWidth="1"/>
  </cols>
  <sheetData>
    <row r="1" spans="1:2" x14ac:dyDescent="0.35">
      <c r="A1" s="83" t="s">
        <v>262</v>
      </c>
      <c r="B1" t="s">
        <v>299</v>
      </c>
    </row>
    <row r="2" spans="1:2" x14ac:dyDescent="0.35">
      <c r="A2" s="79" t="str">
        <f>Rates!A2</f>
        <v>Personal Assistance, 1:1</v>
      </c>
      <c r="B2">
        <v>0</v>
      </c>
    </row>
    <row r="3" spans="1:2" x14ac:dyDescent="0.35">
      <c r="A3" s="79" t="str">
        <f>Rates!A3</f>
        <v>Personal Assistance, 1:2</v>
      </c>
      <c r="B3">
        <v>0</v>
      </c>
    </row>
    <row r="4" spans="1:2" x14ac:dyDescent="0.35">
      <c r="A4" s="79" t="str">
        <f>Rates!A4</f>
        <v>Personal Assistance, 1:3</v>
      </c>
      <c r="B4">
        <v>0</v>
      </c>
    </row>
    <row r="5" spans="1:2" x14ac:dyDescent="0.35">
      <c r="A5" s="79" t="str">
        <f>Rates!A5</f>
        <v>Participant-Directed Personal Assistance, 1:1</v>
      </c>
      <c r="B5">
        <v>0</v>
      </c>
    </row>
    <row r="6" spans="1:2" x14ac:dyDescent="0.35">
      <c r="A6" s="79" t="str">
        <f>Rates!A6</f>
        <v>Participant-Directed Personal Assistance, 1:2</v>
      </c>
      <c r="B6">
        <v>0</v>
      </c>
    </row>
    <row r="7" spans="1:2" x14ac:dyDescent="0.35">
      <c r="A7" s="79" t="str">
        <f>Rates!A7</f>
        <v>Participant-Directed Personal Assistance, 1:3</v>
      </c>
      <c r="B7">
        <v>0</v>
      </c>
    </row>
    <row r="8" spans="1:2" x14ac:dyDescent="0.35">
      <c r="A8" s="79" t="str">
        <f>Rates!A8</f>
        <v>Parent Coordinated Personal Assistance, 1:1</v>
      </c>
      <c r="B8">
        <v>0</v>
      </c>
    </row>
    <row r="9" spans="1:2" x14ac:dyDescent="0.35">
      <c r="A9" s="79" t="str">
        <f>Rates!A9</f>
        <v>Parent Coordinated Personal Assistance, 1:2</v>
      </c>
      <c r="B9">
        <v>0</v>
      </c>
    </row>
    <row r="10" spans="1:2" x14ac:dyDescent="0.35">
      <c r="A10" s="79" t="str">
        <f>Rates!A10</f>
        <v>Parent Coordinated Personal Assistance, 1:3</v>
      </c>
      <c r="B10">
        <v>0</v>
      </c>
    </row>
    <row r="11" spans="1:2" x14ac:dyDescent="0.35">
      <c r="A11" s="79" t="str">
        <f>Rates!A11</f>
        <v>Parent Coordinated Personal Assistance, OT Rate, 1:1</v>
      </c>
      <c r="B11">
        <v>0</v>
      </c>
    </row>
    <row r="12" spans="1:2" x14ac:dyDescent="0.35">
      <c r="A12" s="79" t="str">
        <f>Rates!A12</f>
        <v>Parent Coordinated Personal Assistance, OT Rate, 1:2</v>
      </c>
      <c r="B12">
        <v>0</v>
      </c>
    </row>
    <row r="13" spans="1:2" x14ac:dyDescent="0.35">
      <c r="A13" s="79" t="str">
        <f>Rates!A13</f>
        <v>Parent Coordinated Personal Assistance, OT Rate, 1:3</v>
      </c>
      <c r="B13">
        <v>0</v>
      </c>
    </row>
    <row r="14" spans="1:2" x14ac:dyDescent="0.35">
      <c r="A14" s="79" t="str">
        <f>Rates!A14</f>
        <v>Independent Living Program, 1:1</v>
      </c>
      <c r="B14">
        <v>0</v>
      </c>
    </row>
    <row r="15" spans="1:2" x14ac:dyDescent="0.35">
      <c r="A15" s="79" t="str">
        <f>Rates!A15</f>
        <v>Independent Living Program, 1:2</v>
      </c>
      <c r="B15">
        <v>0</v>
      </c>
    </row>
    <row r="16" spans="1:2" x14ac:dyDescent="0.35">
      <c r="A16" s="79" t="str">
        <f>Rates!A16</f>
        <v>Independent Living Program, 1:3</v>
      </c>
      <c r="B16">
        <v>0</v>
      </c>
    </row>
    <row r="17" spans="1:2" x14ac:dyDescent="0.35">
      <c r="A17" s="79" t="str">
        <f>Rates!A17</f>
        <v>Participant-Directed Independent Living, 1:1</v>
      </c>
      <c r="B17">
        <v>0</v>
      </c>
    </row>
    <row r="18" spans="1:2" x14ac:dyDescent="0.35">
      <c r="A18" s="79" t="str">
        <f>Rates!A18</f>
        <v>Participant-Directed Independent Living, 1:2</v>
      </c>
      <c r="B18">
        <v>0</v>
      </c>
    </row>
    <row r="19" spans="1:2" x14ac:dyDescent="0.35">
      <c r="A19" s="79" t="str">
        <f>Rates!A19</f>
        <v>Participant-Directed Independent Living, 1:3</v>
      </c>
      <c r="B19">
        <v>0</v>
      </c>
    </row>
    <row r="20" spans="1:2" x14ac:dyDescent="0.35">
      <c r="A20" s="79" t="str">
        <f>Rates!A20</f>
        <v>Independent Living Specialist, 1:1</v>
      </c>
      <c r="B20">
        <v>0</v>
      </c>
    </row>
    <row r="21" spans="1:2" x14ac:dyDescent="0.35">
      <c r="A21" s="79" t="str">
        <f>Rates!A21</f>
        <v>Independent Living Specialist, 1:2</v>
      </c>
      <c r="B21">
        <v>0</v>
      </c>
    </row>
    <row r="22" spans="1:2" x14ac:dyDescent="0.35">
      <c r="A22" s="79" t="str">
        <f>Rates!A22</f>
        <v>Independent Living Specialist, 1:3</v>
      </c>
      <c r="B22">
        <v>0</v>
      </c>
    </row>
    <row r="23" spans="1:2" x14ac:dyDescent="0.35">
      <c r="A23" s="79" t="str">
        <f>Rates!A23</f>
        <v>Parent Coordinated Supported Living, 1:1</v>
      </c>
      <c r="B23">
        <v>0</v>
      </c>
    </row>
    <row r="24" spans="1:2" x14ac:dyDescent="0.35">
      <c r="A24" s="79" t="str">
        <f>Rates!A24</f>
        <v>Parent Coordinated Supported Living, 1:2</v>
      </c>
      <c r="B24">
        <v>0</v>
      </c>
    </row>
    <row r="25" spans="1:2" x14ac:dyDescent="0.35">
      <c r="A25" s="79" t="str">
        <f>Rates!A25</f>
        <v>Parent Coordinated Supported Living, 1:3</v>
      </c>
      <c r="B25">
        <v>0</v>
      </c>
    </row>
    <row r="26" spans="1:2" x14ac:dyDescent="0.35">
      <c r="A26" s="79" t="str">
        <f>Rates!A26</f>
        <v>Parent Coordinated Supported Living, OT Rate, 1:1</v>
      </c>
      <c r="B26">
        <v>0</v>
      </c>
    </row>
    <row r="27" spans="1:2" x14ac:dyDescent="0.35">
      <c r="A27" s="79" t="str">
        <f>Rates!A27</f>
        <v>Parent Coordinated Supported Living, OT Rate, 1:2</v>
      </c>
      <c r="B27">
        <v>0</v>
      </c>
    </row>
    <row r="28" spans="1:2" x14ac:dyDescent="0.35">
      <c r="A28" s="79" t="str">
        <f>Rates!A28</f>
        <v>Parent Coordinated Supported Living, OT Rate, 1:3</v>
      </c>
      <c r="B28">
        <v>0</v>
      </c>
    </row>
    <row r="29" spans="1:2" x14ac:dyDescent="0.35">
      <c r="A29" s="79" t="str">
        <f>Rates!A29</f>
        <v>Supported Living Services, 1:1</v>
      </c>
      <c r="B29">
        <v>0.05</v>
      </c>
    </row>
    <row r="30" spans="1:2" x14ac:dyDescent="0.35">
      <c r="A30" s="79" t="str">
        <f>Rates!A30</f>
        <v>Supported Living Services, 1:2</v>
      </c>
      <c r="B30">
        <v>0.05</v>
      </c>
    </row>
    <row r="31" spans="1:2" x14ac:dyDescent="0.35">
      <c r="A31" s="79" t="str">
        <f>Rates!A31</f>
        <v>Supported Living Services, 1:3</v>
      </c>
      <c r="B31">
        <v>0.05</v>
      </c>
    </row>
    <row r="32" spans="1:2" x14ac:dyDescent="0.35">
      <c r="A32" s="79" t="str">
        <f>Rates!A32</f>
        <v>Parenting Support Services, 1:1</v>
      </c>
      <c r="B32">
        <v>0</v>
      </c>
    </row>
    <row r="33" spans="1:2" x14ac:dyDescent="0.35">
      <c r="A33" s="79" t="str">
        <f>Rates!A33</f>
        <v>Parenting Support Services, 1:2</v>
      </c>
      <c r="B33">
        <v>0</v>
      </c>
    </row>
    <row r="34" spans="1:2" x14ac:dyDescent="0.35">
      <c r="A34" s="79" t="str">
        <f>Rates!A34</f>
        <v>Parenting Support Services, 1:3</v>
      </c>
      <c r="B34">
        <v>0</v>
      </c>
    </row>
    <row r="35" spans="1:2" x14ac:dyDescent="0.35">
      <c r="A35" s="79" t="str">
        <f>Rates!A35</f>
        <v>Respite, 1:1</v>
      </c>
      <c r="B35">
        <v>0</v>
      </c>
    </row>
    <row r="36" spans="1:2" x14ac:dyDescent="0.35">
      <c r="A36" s="79" t="str">
        <f>Rates!A36</f>
        <v>Respite, 1:2</v>
      </c>
      <c r="B36">
        <v>0</v>
      </c>
    </row>
    <row r="37" spans="1:2" x14ac:dyDescent="0.35">
      <c r="A37" s="79" t="str">
        <f>Rates!A37</f>
        <v>Respite, 1:3</v>
      </c>
      <c r="B37">
        <v>0</v>
      </c>
    </row>
    <row r="38" spans="1:2" x14ac:dyDescent="0.35">
      <c r="A38" s="79" t="str">
        <f>Rates!A38</f>
        <v>Respite, 1:4</v>
      </c>
      <c r="B38">
        <v>0</v>
      </c>
    </row>
    <row r="39" spans="1:2" x14ac:dyDescent="0.35">
      <c r="A39" s="79" t="str">
        <f>Rates!A39</f>
        <v>Respite, 1:5</v>
      </c>
      <c r="B39">
        <v>0</v>
      </c>
    </row>
    <row r="40" spans="1:2" x14ac:dyDescent="0.35">
      <c r="A40" s="79" t="str">
        <f>Rates!A40</f>
        <v>Behavioral Respite, Direct Service Professional, 1:1</v>
      </c>
      <c r="B40">
        <v>0</v>
      </c>
    </row>
    <row r="41" spans="1:2" x14ac:dyDescent="0.35">
      <c r="A41" s="79" t="str">
        <f>Rates!A41</f>
        <v>Participant-Directed Respite, 1:1</v>
      </c>
      <c r="B41">
        <v>0</v>
      </c>
    </row>
    <row r="42" spans="1:2" x14ac:dyDescent="0.35">
      <c r="A42" s="79" t="str">
        <f>Rates!A42</f>
        <v>Participant-Directed Respite, 1:2</v>
      </c>
      <c r="B42">
        <v>0</v>
      </c>
    </row>
    <row r="43" spans="1:2" x14ac:dyDescent="0.35">
      <c r="A43" s="79" t="str">
        <f>Rates!A43</f>
        <v>Participant-Directed Respite, 1:3</v>
      </c>
      <c r="B43">
        <v>0</v>
      </c>
    </row>
    <row r="44" spans="1:2" x14ac:dyDescent="0.35">
      <c r="A44" s="79" t="str">
        <f>Rates!A44</f>
        <v>Participant-Directed Respite, 1:4</v>
      </c>
      <c r="B44">
        <v>0</v>
      </c>
    </row>
    <row r="45" spans="1:2" x14ac:dyDescent="0.35">
      <c r="A45" s="79" t="str">
        <f>Rates!A45</f>
        <v>Participant-Directed Respite, 1:5</v>
      </c>
      <c r="B45">
        <v>0</v>
      </c>
    </row>
    <row r="46" spans="1:2" x14ac:dyDescent="0.35">
      <c r="A46" s="79" t="str">
        <f>Rates!A46</f>
        <v>Participant-Directed Respite, OT Rate, 1:1</v>
      </c>
      <c r="B46">
        <v>0</v>
      </c>
    </row>
    <row r="47" spans="1:2" x14ac:dyDescent="0.35">
      <c r="A47" s="79" t="str">
        <f>Rates!A47</f>
        <v>Participant-Directed Respite, OT Rate, 1:2</v>
      </c>
      <c r="B47">
        <v>0</v>
      </c>
    </row>
    <row r="48" spans="1:2" x14ac:dyDescent="0.35">
      <c r="A48" s="79" t="str">
        <f>Rates!A48</f>
        <v>Participant-Directed Respite, OT Rate, 1:2</v>
      </c>
      <c r="B48">
        <v>0</v>
      </c>
    </row>
    <row r="49" spans="1:2" x14ac:dyDescent="0.35">
      <c r="A49" s="79" t="str">
        <f>Rates!A49</f>
        <v>Participant-Directed Respite, OT Rate, 1:4</v>
      </c>
      <c r="B49">
        <v>0</v>
      </c>
    </row>
    <row r="50" spans="1:2" x14ac:dyDescent="0.35">
      <c r="A50" s="79" t="str">
        <f>Rates!A50</f>
        <v>Participant-Directed Respite, OT Rate, 1:5</v>
      </c>
      <c r="B50">
        <v>0</v>
      </c>
    </row>
    <row r="51" spans="1:2" x14ac:dyDescent="0.35">
      <c r="A51" s="79" t="str">
        <f>Rates!A51</f>
        <v>Tutor Services, 1:1</v>
      </c>
      <c r="B51">
        <v>0</v>
      </c>
    </row>
    <row r="52" spans="1:2" x14ac:dyDescent="0.35">
      <c r="A52" s="79" t="str">
        <f>Rates!A52</f>
        <v>Tutor Services, 1:2</v>
      </c>
      <c r="B52">
        <v>0</v>
      </c>
    </row>
    <row r="53" spans="1:2" x14ac:dyDescent="0.35">
      <c r="A53" s="79" t="str">
        <f>Rates!A53</f>
        <v>Tutor Services, 1:3</v>
      </c>
      <c r="B53">
        <v>0</v>
      </c>
    </row>
    <row r="54" spans="1:2" x14ac:dyDescent="0.35">
      <c r="A54" s="79" t="str">
        <f>Rates!A54</f>
        <v>Housekeeping, 1:1</v>
      </c>
      <c r="B54">
        <v>0</v>
      </c>
    </row>
    <row r="55" spans="1:2" x14ac:dyDescent="0.35">
      <c r="A55" s="79" t="str">
        <f>Rates!A55</f>
        <v>Housekeeping, 1:2</v>
      </c>
      <c r="B55">
        <v>0</v>
      </c>
    </row>
    <row r="56" spans="1:2" x14ac:dyDescent="0.35">
      <c r="A56" s="79" t="str">
        <f>Rates!A56</f>
        <v>Housekeeping, 1:3</v>
      </c>
      <c r="B56">
        <v>0</v>
      </c>
    </row>
    <row r="57" spans="1:2" x14ac:dyDescent="0.35">
      <c r="A57" s="79" t="str">
        <f>Rates!A57</f>
        <v>Supplemental Prog. Supp. - Other Svcs</v>
      </c>
      <c r="B57">
        <v>0</v>
      </c>
    </row>
    <row r="58" spans="1:2" x14ac:dyDescent="0.35">
      <c r="A58" s="79" t="str">
        <f>Rates!A58</f>
        <v>Supplemental Residential Prog. Supp.</v>
      </c>
      <c r="B58">
        <v>0</v>
      </c>
    </row>
    <row r="59" spans="1:2" x14ac:dyDescent="0.35">
      <c r="A59" s="79" t="str">
        <f>Rates!A59</f>
        <v>Day Services, 1:10</v>
      </c>
      <c r="B59">
        <v>0</v>
      </c>
    </row>
    <row r="60" spans="1:2" x14ac:dyDescent="0.35">
      <c r="A60" s="79" t="str">
        <f>Rates!A60</f>
        <v>Day Services, 1:9</v>
      </c>
      <c r="B60">
        <v>0</v>
      </c>
    </row>
    <row r="61" spans="1:2" x14ac:dyDescent="0.35">
      <c r="A61" s="79" t="str">
        <f>Rates!A61</f>
        <v>Day Services, 1:8</v>
      </c>
      <c r="B61">
        <v>0</v>
      </c>
    </row>
    <row r="62" spans="1:2" x14ac:dyDescent="0.35">
      <c r="A62" s="79" t="str">
        <f>Rates!A62</f>
        <v>Day Services, 1:7</v>
      </c>
      <c r="B62">
        <v>0</v>
      </c>
    </row>
    <row r="63" spans="1:2" x14ac:dyDescent="0.35">
      <c r="A63" s="79" t="str">
        <f>Rates!A63</f>
        <v>Day Services, 1:6</v>
      </c>
      <c r="B63">
        <v>0</v>
      </c>
    </row>
    <row r="64" spans="1:2" x14ac:dyDescent="0.35">
      <c r="A64" s="79" t="str">
        <f>Rates!A64</f>
        <v>Day Services, 1:5</v>
      </c>
      <c r="B64">
        <v>0</v>
      </c>
    </row>
    <row r="65" spans="1:2" x14ac:dyDescent="0.35">
      <c r="A65" s="79" t="str">
        <f>Rates!A65</f>
        <v>Day Services, 1:4</v>
      </c>
      <c r="B65">
        <v>0</v>
      </c>
    </row>
    <row r="66" spans="1:2" x14ac:dyDescent="0.35">
      <c r="A66" s="79" t="str">
        <f>Rates!A66</f>
        <v>Day Services, 1:3</v>
      </c>
      <c r="B66">
        <v>0</v>
      </c>
    </row>
    <row r="67" spans="1:2" x14ac:dyDescent="0.35">
      <c r="A67" s="79" t="str">
        <f>Rates!A67</f>
        <v>Day Services, 1:2</v>
      </c>
      <c r="B67">
        <v>0</v>
      </c>
    </row>
    <row r="68" spans="1:2" x14ac:dyDescent="0.35">
      <c r="A68" s="79" t="str">
        <f>Rates!A68</f>
        <v>Behavioral Day Services, 1:3</v>
      </c>
      <c r="B68">
        <v>0</v>
      </c>
    </row>
    <row r="69" spans="1:2" x14ac:dyDescent="0.35">
      <c r="A69" s="79" t="str">
        <f>Rates!A69</f>
        <v>Behavioral Day Services, 1:2</v>
      </c>
      <c r="B69">
        <v>0</v>
      </c>
    </row>
    <row r="70" spans="1:2" x14ac:dyDescent="0.35">
      <c r="A70" s="79" t="str">
        <f>Rates!A70</f>
        <v>Medical Day Services, 1:3</v>
      </c>
      <c r="B70">
        <v>0</v>
      </c>
    </row>
    <row r="71" spans="1:2" x14ac:dyDescent="0.35">
      <c r="A71" s="79" t="str">
        <f>Rates!A71</f>
        <v>Medical Day Services, 1:2</v>
      </c>
      <c r="B71">
        <v>0</v>
      </c>
    </row>
    <row r="72" spans="1:2" x14ac:dyDescent="0.35">
      <c r="A72" s="79" t="str">
        <f>Rates!A72</f>
        <v>In-home/Mobile Day Program, 1:3</v>
      </c>
      <c r="B72">
        <v>0</v>
      </c>
    </row>
    <row r="73" spans="1:2" x14ac:dyDescent="0.35">
      <c r="A73" s="79" t="str">
        <f>Rates!A73</f>
        <v>In-home/Mobile Day Program, 1:2</v>
      </c>
      <c r="B73">
        <v>0</v>
      </c>
    </row>
    <row r="74" spans="1:2" x14ac:dyDescent="0.35">
      <c r="A74" s="79" t="str">
        <f>Rates!A74</f>
        <v>In-home/Mobile Day Program, 1:1</v>
      </c>
      <c r="B74">
        <v>0</v>
      </c>
    </row>
    <row r="75" spans="1:2" x14ac:dyDescent="0.35">
      <c r="A75" s="79" t="str">
        <f>Rates!A75</f>
        <v>Participant-Directed Community-Based Training, 1:3</v>
      </c>
      <c r="B75">
        <v>0</v>
      </c>
    </row>
    <row r="76" spans="1:2" x14ac:dyDescent="0.35">
      <c r="A76" s="79" t="str">
        <f>Rates!A76</f>
        <v>Participant-Directed Community-Based Training, 1:2</v>
      </c>
      <c r="B76">
        <v>0</v>
      </c>
    </row>
    <row r="77" spans="1:2" x14ac:dyDescent="0.35">
      <c r="A77" s="79" t="str">
        <f>Rates!A77</f>
        <v>Participant-Directed Community-Based Training, 1:1</v>
      </c>
      <c r="B77">
        <v>0</v>
      </c>
    </row>
    <row r="78" spans="1:2" x14ac:dyDescent="0.35">
      <c r="A78" s="79" t="str">
        <f>Rates!A78</f>
        <v>Participant-Directed Community-Based Training, OT Rate, 1:3</v>
      </c>
      <c r="B78">
        <v>0</v>
      </c>
    </row>
    <row r="79" spans="1:2" x14ac:dyDescent="0.35">
      <c r="A79" s="79" t="str">
        <f>Rates!A79</f>
        <v>Participant-Directed Community-Based Training, OT Rate, 1:2</v>
      </c>
      <c r="B79">
        <v>0</v>
      </c>
    </row>
    <row r="80" spans="1:2" x14ac:dyDescent="0.35">
      <c r="A80" s="79" t="str">
        <f>Rates!A80</f>
        <v>Participant-Directed Community-Based Training, OT Rate, 1:1</v>
      </c>
      <c r="B80">
        <v>0</v>
      </c>
    </row>
    <row r="81" spans="1:2" x14ac:dyDescent="0.35">
      <c r="A81" s="79" t="str">
        <f>Rates!A81</f>
        <v>Supplemental Day Program Support</v>
      </c>
      <c r="B81">
        <v>0</v>
      </c>
    </row>
    <row r="82" spans="1:2" x14ac:dyDescent="0.35">
      <c r="A82" s="79" t="str">
        <f>Rates!A82</f>
        <v>Transportation Assistant</v>
      </c>
      <c r="B82">
        <v>0</v>
      </c>
    </row>
    <row r="83" spans="1:2" x14ac:dyDescent="0.35">
      <c r="A83" s="79" t="str">
        <f>Rates!A83</f>
        <v>Supported Employment-Group, 1:8</v>
      </c>
      <c r="B83">
        <v>0</v>
      </c>
    </row>
    <row r="84" spans="1:2" x14ac:dyDescent="0.35">
      <c r="A84" s="79" t="str">
        <f>Rates!A84</f>
        <v>Participant-Directed Supported Employment, 1:1</v>
      </c>
      <c r="B84">
        <v>0</v>
      </c>
    </row>
    <row r="85" spans="1:2" x14ac:dyDescent="0.35">
      <c r="A85" s="79" t="str">
        <f>Rates!A85</f>
        <v>Participant-Directed Supported Employment, 1:2</v>
      </c>
      <c r="B85">
        <v>0</v>
      </c>
    </row>
    <row r="86" spans="1:2" x14ac:dyDescent="0.35">
      <c r="A86" s="79" t="str">
        <f>Rates!A86</f>
        <v>Participant-Directed Supported Employment, 1:3</v>
      </c>
      <c r="B86">
        <v>0</v>
      </c>
    </row>
    <row r="87" spans="1:2" x14ac:dyDescent="0.35">
      <c r="A87" s="79" t="str">
        <f>Rates!A87</f>
        <v>Supported Employment, Job Development</v>
      </c>
      <c r="B87">
        <v>0</v>
      </c>
    </row>
    <row r="88" spans="1:2" x14ac:dyDescent="0.35">
      <c r="A88" s="79" t="str">
        <f>Rates!A88</f>
        <v>Supported Employment, Job Coaching</v>
      </c>
      <c r="B88">
        <v>0</v>
      </c>
    </row>
    <row r="89" spans="1:2" x14ac:dyDescent="0.35">
      <c r="A89" s="79" t="str">
        <f>Rates!A89</f>
        <v>Work Activity Program, 1:35+</v>
      </c>
      <c r="B89">
        <v>0</v>
      </c>
    </row>
    <row r="90" spans="1:2" x14ac:dyDescent="0.35">
      <c r="A90" s="79" t="str">
        <f>Rates!A90</f>
        <v>Work Activity Program, 1:30-34</v>
      </c>
      <c r="B90">
        <v>0</v>
      </c>
    </row>
    <row r="91" spans="1:2" x14ac:dyDescent="0.35">
      <c r="A91" s="79" t="str">
        <f>Rates!A91</f>
        <v>Work Activity Program, 1:25-29</v>
      </c>
      <c r="B91">
        <v>0</v>
      </c>
    </row>
    <row r="92" spans="1:2" x14ac:dyDescent="0.35">
      <c r="A92" s="79" t="str">
        <f>Rates!A92</f>
        <v>Work Activity Program, 1:20-24</v>
      </c>
      <c r="B92">
        <v>0</v>
      </c>
    </row>
    <row r="93" spans="1:2" x14ac:dyDescent="0.35">
      <c r="A93" s="79" t="str">
        <f>Rates!A93</f>
        <v>Work Activity Program, 1:15-19</v>
      </c>
      <c r="B93">
        <v>0</v>
      </c>
    </row>
    <row r="94" spans="1:2" x14ac:dyDescent="0.35">
      <c r="A94" s="79" t="str">
        <f>Rates!A94</f>
        <v>Work Activity Program, 1:10-14</v>
      </c>
      <c r="B94">
        <v>0</v>
      </c>
    </row>
    <row r="95" spans="1:2" x14ac:dyDescent="0.35">
      <c r="A95" s="79" t="str">
        <f>Rates!A95</f>
        <v>Work Activity Program, 1:9</v>
      </c>
      <c r="B95">
        <v>0</v>
      </c>
    </row>
    <row r="96" spans="1:2" x14ac:dyDescent="0.35">
      <c r="A96" s="79" t="str">
        <f>Rates!A96</f>
        <v>Work Activity Program, 1:8</v>
      </c>
      <c r="B96">
        <v>0</v>
      </c>
    </row>
    <row r="97" spans="1:2" x14ac:dyDescent="0.35">
      <c r="A97" s="79" t="str">
        <f>Rates!A97</f>
        <v>Work Activity Program, 1:7</v>
      </c>
      <c r="B97">
        <v>0</v>
      </c>
    </row>
    <row r="98" spans="1:2" x14ac:dyDescent="0.35">
      <c r="A98" s="79" t="str">
        <f>Rates!A98</f>
        <v>Work Activity Program, 1:6</v>
      </c>
      <c r="B98">
        <v>0</v>
      </c>
    </row>
    <row r="99" spans="1:2" x14ac:dyDescent="0.35">
      <c r="A99" s="79" t="str">
        <f>Rates!A99</f>
        <v>Work Activity Program, 1:5</v>
      </c>
      <c r="B99">
        <v>0</v>
      </c>
    </row>
    <row r="100" spans="1:2" x14ac:dyDescent="0.35">
      <c r="A100" s="79" t="str">
        <f>Rates!A100</f>
        <v>Work Activity Program, 1:4</v>
      </c>
      <c r="B100">
        <v>0</v>
      </c>
    </row>
    <row r="101" spans="1:2" x14ac:dyDescent="0.35">
      <c r="A101" s="79" t="str">
        <f>Rates!A101</f>
        <v>Adaptive Skills Training, Professional, 1:1</v>
      </c>
      <c r="B101">
        <v>0</v>
      </c>
    </row>
    <row r="102" spans="1:2" x14ac:dyDescent="0.35">
      <c r="A102" s="79" t="str">
        <f>Rates!A102</f>
        <v>Adaptive Skills Training, Professional, 1:2</v>
      </c>
      <c r="B102">
        <v>0</v>
      </c>
    </row>
    <row r="103" spans="1:2" x14ac:dyDescent="0.35">
      <c r="A103" s="79" t="str">
        <f>Rates!A103</f>
        <v>Adaptive Skills Training, Professional, 1:3</v>
      </c>
      <c r="B103">
        <v>0</v>
      </c>
    </row>
    <row r="104" spans="1:2" x14ac:dyDescent="0.35">
      <c r="A104" s="79" t="str">
        <f>Rates!A104</f>
        <v>Adaptive Skills Training, Specialist, 1:1</v>
      </c>
      <c r="B104">
        <v>0</v>
      </c>
    </row>
    <row r="105" spans="1:2" x14ac:dyDescent="0.35">
      <c r="A105" s="79" t="str">
        <f>Rates!A105</f>
        <v>Adaptive Skills Training, Specialist, 1:2</v>
      </c>
      <c r="B105">
        <v>0</v>
      </c>
    </row>
    <row r="106" spans="1:2" x14ac:dyDescent="0.35">
      <c r="A106" s="79" t="str">
        <f>Rates!A106</f>
        <v>Adaptive Skills Training, Specialist, 1:3</v>
      </c>
      <c r="B106">
        <v>0</v>
      </c>
    </row>
    <row r="107" spans="1:2" x14ac:dyDescent="0.35">
      <c r="A107" s="79" t="str">
        <f>Rates!A107</f>
        <v>Behavior Analyst, 1:1</v>
      </c>
      <c r="B107">
        <v>0</v>
      </c>
    </row>
    <row r="108" spans="1:2" x14ac:dyDescent="0.35">
      <c r="A108" s="79" t="str">
        <f>Rates!A108</f>
        <v>Behavior Analyst, 1:2</v>
      </c>
      <c r="B108">
        <v>0</v>
      </c>
    </row>
    <row r="109" spans="1:2" x14ac:dyDescent="0.35">
      <c r="A109" s="79" t="str">
        <f>Rates!A109</f>
        <v>Behavior Analyst, 1:3</v>
      </c>
      <c r="B109">
        <v>0</v>
      </c>
    </row>
    <row r="110" spans="1:2" x14ac:dyDescent="0.35">
      <c r="A110" s="79" t="str">
        <f>Rates!A110</f>
        <v>Associate Behavior Analyst, 1:1</v>
      </c>
      <c r="B110">
        <v>0</v>
      </c>
    </row>
    <row r="111" spans="1:2" x14ac:dyDescent="0.35">
      <c r="A111" s="79" t="str">
        <f>Rates!A111</f>
        <v>Associate Behavior Analyst, 1:2</v>
      </c>
      <c r="B111">
        <v>0</v>
      </c>
    </row>
    <row r="112" spans="1:2" x14ac:dyDescent="0.35">
      <c r="A112" s="79" t="str">
        <f>Rates!A112</f>
        <v>Associate Behavior Analyst, 1:3</v>
      </c>
      <c r="B112">
        <v>0</v>
      </c>
    </row>
    <row r="113" spans="1:2" x14ac:dyDescent="0.35">
      <c r="A113" s="79" t="str">
        <f>Rates!A113</f>
        <v>Behavior Management Assistant, 1:1</v>
      </c>
      <c r="B113">
        <v>0</v>
      </c>
    </row>
    <row r="114" spans="1:2" x14ac:dyDescent="0.35">
      <c r="A114" s="79" t="str">
        <f>Rates!A114</f>
        <v>Behavior Management Assistant, 1:2</v>
      </c>
      <c r="B114">
        <v>0</v>
      </c>
    </row>
    <row r="115" spans="1:2" x14ac:dyDescent="0.35">
      <c r="A115" s="79" t="str">
        <f>Rates!A115</f>
        <v>Behavior Management Assistant, 1:3</v>
      </c>
      <c r="B115">
        <v>0</v>
      </c>
    </row>
    <row r="116" spans="1:2" x14ac:dyDescent="0.35">
      <c r="A116" s="79" t="str">
        <f>Rates!A116</f>
        <v>Behavior Technician - Paraprofessional, 1:1</v>
      </c>
      <c r="B116">
        <v>0</v>
      </c>
    </row>
    <row r="117" spans="1:2" x14ac:dyDescent="0.35">
      <c r="A117" s="79" t="str">
        <f>Rates!A117</f>
        <v>Behavior Technician - Paraprofessional, 1:2</v>
      </c>
      <c r="B117">
        <v>0</v>
      </c>
    </row>
    <row r="118" spans="1:2" x14ac:dyDescent="0.35">
      <c r="A118" s="79" t="str">
        <f>Rates!A118</f>
        <v>Behavior Technician - Paraprofessional, 1:3</v>
      </c>
      <c r="B118">
        <v>0</v>
      </c>
    </row>
    <row r="119" spans="1:2" x14ac:dyDescent="0.35">
      <c r="A119" s="79" t="str">
        <f>Rates!A119</f>
        <v>Behavior Management Consultant, 1:1</v>
      </c>
      <c r="B119">
        <v>0</v>
      </c>
    </row>
    <row r="120" spans="1:2" x14ac:dyDescent="0.35">
      <c r="A120" s="79" t="str">
        <f>Rates!A120</f>
        <v>Behavior Management Consultant, 1:2</v>
      </c>
      <c r="B120">
        <v>0</v>
      </c>
    </row>
    <row r="121" spans="1:2" x14ac:dyDescent="0.35">
      <c r="A121" s="79" t="str">
        <f>Rates!A121</f>
        <v>Behavior Management Consultant, 1:3</v>
      </c>
      <c r="B121">
        <v>0</v>
      </c>
    </row>
    <row r="122" spans="1:2" x14ac:dyDescent="0.35">
      <c r="A122" s="79" t="str">
        <f>Rates!A122</f>
        <v>Specialized Therapeutic Services, Professional, Home and Community-Based, 1:1</v>
      </c>
      <c r="B122">
        <v>0</v>
      </c>
    </row>
    <row r="123" spans="1:2" x14ac:dyDescent="0.35">
      <c r="A123" s="79" t="str">
        <f>Rates!A123</f>
        <v>Specialized Therapeutic Services, Professional, Home and Community-Based, 1:2</v>
      </c>
      <c r="B123">
        <v>0</v>
      </c>
    </row>
    <row r="124" spans="1:2" x14ac:dyDescent="0.35">
      <c r="A124" s="79" t="str">
        <f>Rates!A124</f>
        <v>Specialized Therapeutic Services, Professional, Home and Community-Based, 1:3</v>
      </c>
      <c r="B124">
        <v>0</v>
      </c>
    </row>
    <row r="125" spans="1:2" x14ac:dyDescent="0.35">
      <c r="A125" s="79" t="str">
        <f>Rates!A125</f>
        <v>Specialized Therapeutic Services, Assistant, Home and Community-Based, 1:1</v>
      </c>
      <c r="B125">
        <v>0</v>
      </c>
    </row>
    <row r="126" spans="1:2" x14ac:dyDescent="0.35">
      <c r="A126" s="79" t="str">
        <f>Rates!A126</f>
        <v>Specialized Therapeutic Services, Assistant, Home and Community-Based, 1:2</v>
      </c>
      <c r="B126">
        <v>0</v>
      </c>
    </row>
    <row r="127" spans="1:2" x14ac:dyDescent="0.35">
      <c r="A127" s="79" t="str">
        <f>Rates!A127</f>
        <v>Specialized Therapeutic Services, Assistant, Home and Community-Based, 1:3</v>
      </c>
      <c r="B127">
        <v>0</v>
      </c>
    </row>
    <row r="128" spans="1:2" x14ac:dyDescent="0.35">
      <c r="A128" s="79" t="str">
        <f>Rates!A128</f>
        <v>Specialized Therapeutic Services, Professional, Center/Facility-Based, 1:1</v>
      </c>
      <c r="B128">
        <v>0</v>
      </c>
    </row>
    <row r="129" spans="1:2" x14ac:dyDescent="0.35">
      <c r="A129" s="79" t="str">
        <f>Rates!A129</f>
        <v>Specialized Therapeutic Services, Professional, Center/Facility-Based, 1:2</v>
      </c>
      <c r="B129">
        <v>0</v>
      </c>
    </row>
    <row r="130" spans="1:2" x14ac:dyDescent="0.35">
      <c r="A130" s="79" t="str">
        <f>Rates!A130</f>
        <v>Specialized Therapeutic Services, Professional, Center/Facility-Based, 1:3</v>
      </c>
      <c r="B130">
        <v>0</v>
      </c>
    </row>
    <row r="131" spans="1:2" x14ac:dyDescent="0.35">
      <c r="A131" s="79" t="str">
        <f>Rates!A131</f>
        <v>Specialized Therapeutic Services, Assistant, Center/Facility-Based, 1:1</v>
      </c>
      <c r="B131">
        <v>0</v>
      </c>
    </row>
    <row r="132" spans="1:2" x14ac:dyDescent="0.35">
      <c r="A132" s="79" t="str">
        <f>Rates!A132</f>
        <v>Specialized Therapeutic Services, Assistant, Center/Facility-Based, 1:2</v>
      </c>
      <c r="B132">
        <v>0</v>
      </c>
    </row>
    <row r="133" spans="1:2" x14ac:dyDescent="0.35">
      <c r="A133" s="79" t="str">
        <f>Rates!A133</f>
        <v>Specialized Therapeutic Services, Assistant, Center/Facility-Based, 1:3</v>
      </c>
      <c r="B133">
        <v>0</v>
      </c>
    </row>
    <row r="134" spans="1:2" x14ac:dyDescent="0.35">
      <c r="A134" s="79" t="str">
        <f>Rates!A134</f>
        <v>Infant Development Program, Early Intervention Specialist, Home and Community-Based, 1:1</v>
      </c>
      <c r="B134">
        <v>0</v>
      </c>
    </row>
    <row r="135" spans="1:2" x14ac:dyDescent="0.35">
      <c r="A135" s="79" t="str">
        <f>Rates!A135</f>
        <v>Infant Development Program, Early Intervention Specialist, Home and Community-Based, 1:2</v>
      </c>
      <c r="B135">
        <v>0</v>
      </c>
    </row>
    <row r="136" spans="1:2" x14ac:dyDescent="0.35">
      <c r="A136" s="79" t="str">
        <f>Rates!A136</f>
        <v>Infant Development Program, Early Intervention Specialist, Home and Community-Based, 1:3</v>
      </c>
      <c r="B136">
        <v>0</v>
      </c>
    </row>
    <row r="137" spans="1:2" x14ac:dyDescent="0.35">
      <c r="A137" s="79" t="str">
        <f>Rates!A137</f>
        <v>Infant Development Program, Early Intervention Assistant, Home and Community-Based, 1:1</v>
      </c>
      <c r="B137">
        <v>0</v>
      </c>
    </row>
    <row r="138" spans="1:2" x14ac:dyDescent="0.35">
      <c r="A138" s="79" t="str">
        <f>Rates!A138</f>
        <v>Infant Development Program, Early Intervention Assistant, Home and Community-Based, 1:2</v>
      </c>
      <c r="B138">
        <v>0</v>
      </c>
    </row>
    <row r="139" spans="1:2" x14ac:dyDescent="0.35">
      <c r="A139" s="79" t="str">
        <f>Rates!A139</f>
        <v>Infant Development Program, Early Intervention Assistant, Home and Community-Based, 1:3</v>
      </c>
      <c r="B139">
        <v>0</v>
      </c>
    </row>
    <row r="140" spans="1:2" x14ac:dyDescent="0.35">
      <c r="A140" s="79" t="str">
        <f>Rates!A140</f>
        <v>Infant Development Program, Early Intervention Technician, Home and Community-Based, 1:1</v>
      </c>
      <c r="B140">
        <v>0</v>
      </c>
    </row>
    <row r="141" spans="1:2" x14ac:dyDescent="0.35">
      <c r="A141" s="79" t="str">
        <f>Rates!A141</f>
        <v>Infant Development Program, Early Intervention Technician, Home and Community-Based, 1:2</v>
      </c>
      <c r="B141">
        <v>0</v>
      </c>
    </row>
    <row r="142" spans="1:2" x14ac:dyDescent="0.35">
      <c r="A142" s="79" t="str">
        <f>Rates!A142</f>
        <v>Infant Development Program, Early Intervention Technician, Home and Community-Based, 1:3</v>
      </c>
      <c r="B142">
        <v>0</v>
      </c>
    </row>
    <row r="143" spans="1:2" x14ac:dyDescent="0.35">
      <c r="A143" s="79" t="str">
        <f>Rates!A143</f>
        <v>Infant Development Program, PT/OT/SLP, Home and Community-Based, 1:1</v>
      </c>
      <c r="B143">
        <v>0</v>
      </c>
    </row>
    <row r="144" spans="1:2" x14ac:dyDescent="0.35">
      <c r="A144" s="79" t="str">
        <f>Rates!A144</f>
        <v>Infant Development Program, PT/OT/SLP, Home and Community-Based, 1:2</v>
      </c>
      <c r="B144">
        <v>0</v>
      </c>
    </row>
    <row r="145" spans="1:2" x14ac:dyDescent="0.35">
      <c r="A145" s="79" t="str">
        <f>Rates!A145</f>
        <v>Infant Development Program, PT/OT/SLP, Home and Community-Based, 1:3</v>
      </c>
      <c r="B145">
        <v>0</v>
      </c>
    </row>
    <row r="146" spans="1:2" x14ac:dyDescent="0.35">
      <c r="A146" s="79" t="str">
        <f>Rates!A146</f>
        <v>Infant Development Program, PT/OT/SLP Assistant, Home and Community-Based, 1:1</v>
      </c>
      <c r="B146">
        <v>0</v>
      </c>
    </row>
    <row r="147" spans="1:2" x14ac:dyDescent="0.35">
      <c r="A147" s="79" t="str">
        <f>Rates!A147</f>
        <v>Infant Development Program, PT/OT/SLP Assistant, Home and Community-Based, 1:2</v>
      </c>
      <c r="B147">
        <v>0</v>
      </c>
    </row>
    <row r="148" spans="1:2" x14ac:dyDescent="0.35">
      <c r="A148" s="79" t="str">
        <f>Rates!A148</f>
        <v>Infant Development Program, PT/OT/SLP Assistant, Home and Community-Based, 1:3</v>
      </c>
      <c r="B148">
        <v>0</v>
      </c>
    </row>
    <row r="149" spans="1:2" x14ac:dyDescent="0.35">
      <c r="A149" s="79" t="str">
        <f>Rates!A149</f>
        <v>Infant Development Program, Audiologist, Home and Community-Based, 1:1</v>
      </c>
      <c r="B149">
        <v>0</v>
      </c>
    </row>
    <row r="150" spans="1:2" x14ac:dyDescent="0.35">
      <c r="A150" s="79" t="str">
        <f>Rates!A150</f>
        <v>Infant Development Program, Audiologist, Home and Community-Based, 1:2</v>
      </c>
      <c r="B150">
        <v>0</v>
      </c>
    </row>
    <row r="151" spans="1:2" x14ac:dyDescent="0.35">
      <c r="A151" s="79" t="str">
        <f>Rates!A151</f>
        <v>Infant Development Program, Audiologist, Home and Community-Based, 1:3</v>
      </c>
      <c r="B151">
        <v>0</v>
      </c>
    </row>
    <row r="152" spans="1:2" x14ac:dyDescent="0.35">
      <c r="A152" s="79" t="str">
        <f>Rates!A152</f>
        <v>Infant Development Program, Family Therapist, Home and Community-Based, 1:1</v>
      </c>
      <c r="B152">
        <v>0</v>
      </c>
    </row>
    <row r="153" spans="1:2" x14ac:dyDescent="0.35">
      <c r="A153" s="79" t="str">
        <f>Rates!A153</f>
        <v>Infant Development Program, Family Therapist, Home and Community-Based, 1:2</v>
      </c>
      <c r="B153">
        <v>0</v>
      </c>
    </row>
    <row r="154" spans="1:2" x14ac:dyDescent="0.35">
      <c r="A154" s="79" t="str">
        <f>Rates!A154</f>
        <v>Infant Development Program, Family Therapist, Home and Community-Based, 1:3</v>
      </c>
      <c r="B154">
        <v>0</v>
      </c>
    </row>
    <row r="155" spans="1:2" x14ac:dyDescent="0.35">
      <c r="A155" s="79" t="str">
        <f>Rates!A155</f>
        <v>Infant Development Program, Registered Nurse, Home and Community-Based, 1:1</v>
      </c>
      <c r="B155">
        <v>0</v>
      </c>
    </row>
    <row r="156" spans="1:2" x14ac:dyDescent="0.35">
      <c r="A156" s="79" t="str">
        <f>Rates!A156</f>
        <v>Infant Development Program, Registered Nurse, Home and Community-Based, 1:2</v>
      </c>
      <c r="B156">
        <v>0</v>
      </c>
    </row>
    <row r="157" spans="1:2" x14ac:dyDescent="0.35">
      <c r="A157" s="79" t="str">
        <f>Rates!A157</f>
        <v>Infant Development Program, Registered Nurse, Home and Community-Based, 1:3</v>
      </c>
      <c r="B157">
        <v>0</v>
      </c>
    </row>
    <row r="158" spans="1:2" x14ac:dyDescent="0.35">
      <c r="A158" s="79" t="str">
        <f>Rates!A158</f>
        <v>Infant Development Program, Licensed Vocational Nurse, Home and Community-Based, 1:1</v>
      </c>
      <c r="B158">
        <v>0</v>
      </c>
    </row>
    <row r="159" spans="1:2" x14ac:dyDescent="0.35">
      <c r="A159" s="79" t="str">
        <f>Rates!A159</f>
        <v>Infant Development Program, Licensed Vocational Nurse, Home and Community-Based, 1:2</v>
      </c>
      <c r="B159">
        <v>0</v>
      </c>
    </row>
    <row r="160" spans="1:2" x14ac:dyDescent="0.35">
      <c r="A160" s="79" t="str">
        <f>Rates!A160</f>
        <v>Infant Development Program, Licensed Vocational Nurse, Home and Community-Based, 1:3</v>
      </c>
      <c r="B160">
        <v>0</v>
      </c>
    </row>
    <row r="161" spans="1:2" x14ac:dyDescent="0.35">
      <c r="A161" s="79" t="str">
        <f>Rates!A161</f>
        <v>Infant Development Program, Registered Dietitian, Home and Community-Based, 1:1</v>
      </c>
      <c r="B161">
        <v>0</v>
      </c>
    </row>
    <row r="162" spans="1:2" x14ac:dyDescent="0.35">
      <c r="A162" s="79" t="str">
        <f>Rates!A162</f>
        <v>Infant Development Program, Registered Dietitian, Home and Community-Based, 1:2</v>
      </c>
      <c r="B162">
        <v>0</v>
      </c>
    </row>
    <row r="163" spans="1:2" x14ac:dyDescent="0.35">
      <c r="A163" s="79" t="str">
        <f>Rates!A163</f>
        <v>Infant Development Program, Registered Dietitian, Home and Community-Based, 1:3</v>
      </c>
      <c r="B163">
        <v>0</v>
      </c>
    </row>
    <row r="164" spans="1:2" x14ac:dyDescent="0.35">
      <c r="A164" s="79" t="str">
        <f>Rates!A164</f>
        <v>Infant Development Program, Social Worker, Home and Community-Based, 1:1</v>
      </c>
      <c r="B164">
        <v>0</v>
      </c>
    </row>
    <row r="165" spans="1:2" x14ac:dyDescent="0.35">
      <c r="A165" s="79" t="str">
        <f>Rates!A165</f>
        <v>Infant Development Program, Social Worker, Home and Community-Based, 1:2</v>
      </c>
      <c r="B165">
        <v>0</v>
      </c>
    </row>
    <row r="166" spans="1:2" x14ac:dyDescent="0.35">
      <c r="A166" s="79" t="str">
        <f>Rates!A166</f>
        <v>Infant Development Program, Social Worker, Home and Community-Based, 1:3</v>
      </c>
      <c r="B166">
        <v>0</v>
      </c>
    </row>
    <row r="167" spans="1:2" x14ac:dyDescent="0.35">
      <c r="A167" s="79" t="str">
        <f>Rates!A167</f>
        <v>Infant Development Program, Psychologist, Home and Community-Based, 1:1</v>
      </c>
      <c r="B167">
        <v>0</v>
      </c>
    </row>
    <row r="168" spans="1:2" x14ac:dyDescent="0.35">
      <c r="A168" s="79" t="str">
        <f>Rates!A168</f>
        <v>Infant Development Program, Psychologist, Home and Community-Based, 1:2</v>
      </c>
      <c r="B168">
        <v>0</v>
      </c>
    </row>
    <row r="169" spans="1:2" x14ac:dyDescent="0.35">
      <c r="A169" s="79" t="str">
        <f>Rates!A169</f>
        <v>Infant Development Program, Psychologist, Home and Community-Based, 1:3</v>
      </c>
      <c r="B169">
        <v>0</v>
      </c>
    </row>
    <row r="170" spans="1:2" x14ac:dyDescent="0.35">
      <c r="A170" s="79" t="str">
        <f>Rates!A170</f>
        <v>Infant Development Program, Early Intervention Specialist, Center/Facility-Based, 1:1</v>
      </c>
      <c r="B170">
        <v>0</v>
      </c>
    </row>
    <row r="171" spans="1:2" x14ac:dyDescent="0.35">
      <c r="A171" s="79" t="str">
        <f>Rates!A171</f>
        <v>Infant Development Program, Early Intervention Specialist, Center/Facility-Based, 1:2</v>
      </c>
      <c r="B171">
        <v>0</v>
      </c>
    </row>
    <row r="172" spans="1:2" x14ac:dyDescent="0.35">
      <c r="A172" s="79" t="str">
        <f>Rates!A172</f>
        <v>Infant Development Program, Early Intervention Specialist, Center/Facility-Based, 1:3</v>
      </c>
      <c r="B172">
        <v>0</v>
      </c>
    </row>
    <row r="173" spans="1:2" x14ac:dyDescent="0.35">
      <c r="A173" s="79" t="str">
        <f>Rates!A173</f>
        <v>Infant Development Program, Early Intervention Assistant, Center/Facility-Based, 1:1</v>
      </c>
      <c r="B173">
        <v>0</v>
      </c>
    </row>
    <row r="174" spans="1:2" x14ac:dyDescent="0.35">
      <c r="A174" s="79" t="str">
        <f>Rates!A174</f>
        <v>Infant Development Program, Early Intervention Assistant, Center/Facility-Based, 1:2</v>
      </c>
      <c r="B174">
        <v>0</v>
      </c>
    </row>
    <row r="175" spans="1:2" x14ac:dyDescent="0.35">
      <c r="A175" s="79" t="str">
        <f>Rates!A175</f>
        <v>Infant Development Program, Early Intervention Assistant, Center/Facility-Based, 1:3</v>
      </c>
      <c r="B175">
        <v>0</v>
      </c>
    </row>
    <row r="176" spans="1:2" x14ac:dyDescent="0.35">
      <c r="A176" s="79" t="str">
        <f>Rates!A176</f>
        <v>Infant Development Program, Early Intervention Technician, Center/Facility-Based, 1:1</v>
      </c>
      <c r="B176">
        <v>0</v>
      </c>
    </row>
    <row r="177" spans="1:2" x14ac:dyDescent="0.35">
      <c r="A177" s="79" t="str">
        <f>Rates!A177</f>
        <v>Infant Development Program, Early Intervention Technician, Center/Facility-Based, 1:2</v>
      </c>
      <c r="B177">
        <v>0</v>
      </c>
    </row>
    <row r="178" spans="1:2" x14ac:dyDescent="0.35">
      <c r="A178" s="79" t="str">
        <f>Rates!A178</f>
        <v>Infant Development Program, Early Intervention Technician, Center/Facility-Based, 1:3</v>
      </c>
      <c r="B178">
        <v>0</v>
      </c>
    </row>
    <row r="179" spans="1:2" x14ac:dyDescent="0.35">
      <c r="A179" s="79" t="str">
        <f>Rates!A179</f>
        <v>Infant Development Program, PT/OT/SLP, Center/Facility-Based, 1:1</v>
      </c>
      <c r="B179">
        <v>0</v>
      </c>
    </row>
    <row r="180" spans="1:2" x14ac:dyDescent="0.35">
      <c r="A180" s="79" t="str">
        <f>Rates!A180</f>
        <v>Infant Development Program, PT/OT/SLP, Center/Facility-Based, 1:2</v>
      </c>
      <c r="B180">
        <v>0</v>
      </c>
    </row>
    <row r="181" spans="1:2" x14ac:dyDescent="0.35">
      <c r="A181" s="79" t="str">
        <f>Rates!A181</f>
        <v>Infant Development Program, PT/OT/SLP, Center/Facility-Based, 1:3</v>
      </c>
      <c r="B181">
        <v>0</v>
      </c>
    </row>
    <row r="182" spans="1:2" x14ac:dyDescent="0.35">
      <c r="A182" s="79" t="str">
        <f>Rates!A182</f>
        <v>Infant Development Program, PT/OT/SLP Assistant, Center/Facility-Based, 1:1</v>
      </c>
      <c r="B182">
        <v>0</v>
      </c>
    </row>
    <row r="183" spans="1:2" x14ac:dyDescent="0.35">
      <c r="A183" s="79" t="str">
        <f>Rates!A183</f>
        <v>Infant Development Program, PT/OT/SLP Assistant, Center/Facility-Based, 1:2</v>
      </c>
      <c r="B183">
        <v>0</v>
      </c>
    </row>
    <row r="184" spans="1:2" x14ac:dyDescent="0.35">
      <c r="A184" s="79" t="str">
        <f>Rates!A184</f>
        <v>Infant Development Program, PT/OT/SLP Assistant, Center/Facility-Based, 1:3</v>
      </c>
      <c r="B184">
        <v>0</v>
      </c>
    </row>
    <row r="185" spans="1:2" x14ac:dyDescent="0.35">
      <c r="A185" s="79" t="str">
        <f>Rates!A185</f>
        <v>Infant Development Program, Audiologist, Center/Facility-Based, 1:1</v>
      </c>
      <c r="B185">
        <v>0</v>
      </c>
    </row>
    <row r="186" spans="1:2" x14ac:dyDescent="0.35">
      <c r="A186" s="79" t="str">
        <f>Rates!A186</f>
        <v>Infant Development Program, Audiologist, Center/Facility-Based, 1:2</v>
      </c>
      <c r="B186">
        <v>0</v>
      </c>
    </row>
    <row r="187" spans="1:2" x14ac:dyDescent="0.35">
      <c r="A187" s="79" t="str">
        <f>Rates!A187</f>
        <v>Infant Development Program, Audiologist, Center/Facility-Based, 1:3</v>
      </c>
      <c r="B187">
        <v>0</v>
      </c>
    </row>
    <row r="188" spans="1:2" x14ac:dyDescent="0.35">
      <c r="A188" s="79" t="str">
        <f>Rates!A188</f>
        <v>Infant Development Program, Family Therapist, Center/Facility-Based, 1:1</v>
      </c>
      <c r="B188">
        <v>0</v>
      </c>
    </row>
    <row r="189" spans="1:2" x14ac:dyDescent="0.35">
      <c r="A189" s="79" t="str">
        <f>Rates!A189</f>
        <v>Infant Development Program, Family Therapist, Center/Facility-Based, 1:2</v>
      </c>
      <c r="B189">
        <v>0</v>
      </c>
    </row>
    <row r="190" spans="1:2" x14ac:dyDescent="0.35">
      <c r="A190" s="79" t="str">
        <f>Rates!A190</f>
        <v>Infant Development Program, Family Therapist, Center/Facility-Based, 1:3</v>
      </c>
      <c r="B190">
        <v>0</v>
      </c>
    </row>
    <row r="191" spans="1:2" x14ac:dyDescent="0.35">
      <c r="A191" s="79" t="str">
        <f>Rates!A191</f>
        <v>Infant Development Program, Registered Nurse, Center/Facility-Based, 1:1</v>
      </c>
      <c r="B191">
        <v>0</v>
      </c>
    </row>
    <row r="192" spans="1:2" x14ac:dyDescent="0.35">
      <c r="A192" s="79" t="str">
        <f>Rates!A192</f>
        <v>Infant Development Program, Registered Nurse, Center/Facility-Based, 1:2</v>
      </c>
      <c r="B192">
        <v>0</v>
      </c>
    </row>
    <row r="193" spans="1:2" x14ac:dyDescent="0.35">
      <c r="A193" s="79" t="str">
        <f>Rates!A193</f>
        <v>Infant Development Program, Registered Nurse, Center/Facility-Based, 1:3</v>
      </c>
      <c r="B193">
        <v>0</v>
      </c>
    </row>
    <row r="194" spans="1:2" x14ac:dyDescent="0.35">
      <c r="A194" s="79" t="str">
        <f>Rates!A194</f>
        <v>Infant Development Program, Licensed Vocational Nurse, Center/Facility-Based, 1:1</v>
      </c>
      <c r="B194">
        <v>0</v>
      </c>
    </row>
    <row r="195" spans="1:2" x14ac:dyDescent="0.35">
      <c r="A195" s="79" t="str">
        <f>Rates!A195</f>
        <v>Infant Development Program, Licensed Vocational Nurse, Center/Facility-Based, 1:2</v>
      </c>
      <c r="B195">
        <v>0</v>
      </c>
    </row>
    <row r="196" spans="1:2" x14ac:dyDescent="0.35">
      <c r="A196" s="79" t="str">
        <f>Rates!A196</f>
        <v>Infant Development Program, Licensed Vocational Nurse, Center/Facility-Based, 1:3</v>
      </c>
      <c r="B196">
        <v>0</v>
      </c>
    </row>
    <row r="197" spans="1:2" x14ac:dyDescent="0.35">
      <c r="A197" s="79" t="str">
        <f>Rates!A197</f>
        <v>Infant Development Program, Registered Dietitian, Center/Facility-Based, 1:1</v>
      </c>
      <c r="B197">
        <v>0</v>
      </c>
    </row>
    <row r="198" spans="1:2" x14ac:dyDescent="0.35">
      <c r="A198" s="79" t="str">
        <f>Rates!A198</f>
        <v>Infant Development Program, Registered Dietitian, Center/Facility-Based, 1:2</v>
      </c>
      <c r="B198">
        <v>0</v>
      </c>
    </row>
    <row r="199" spans="1:2" x14ac:dyDescent="0.35">
      <c r="A199" s="79" t="str">
        <f>Rates!A199</f>
        <v>Infant Development Program, Registered Dietitian, Center/Facility-Based, 1:3</v>
      </c>
      <c r="B199">
        <v>0</v>
      </c>
    </row>
    <row r="200" spans="1:2" x14ac:dyDescent="0.35">
      <c r="A200" s="79" t="str">
        <f>Rates!A200</f>
        <v>Infant Development Program, Social Worker, Center/Facility-Based, 1:1</v>
      </c>
      <c r="B200">
        <v>0</v>
      </c>
    </row>
    <row r="201" spans="1:2" x14ac:dyDescent="0.35">
      <c r="A201" s="79" t="str">
        <f>Rates!A201</f>
        <v>Infant Development Program, Social Worker, Center/Facility-Based, 1:2</v>
      </c>
      <c r="B201">
        <v>0</v>
      </c>
    </row>
    <row r="202" spans="1:2" x14ac:dyDescent="0.35">
      <c r="A202" s="79" t="str">
        <f>Rates!A202</f>
        <v>Infant Development Program, Social Worker, Center/Facility-Based, 1:3</v>
      </c>
      <c r="B202">
        <v>0</v>
      </c>
    </row>
    <row r="203" spans="1:2" x14ac:dyDescent="0.35">
      <c r="A203" s="79" t="str">
        <f>Rates!A203</f>
        <v>Infant Development Program, Psychologist, Center/Facility-Based, 1:1</v>
      </c>
      <c r="B203">
        <v>0</v>
      </c>
    </row>
    <row r="204" spans="1:2" x14ac:dyDescent="0.35">
      <c r="A204" s="79" t="str">
        <f>Rates!A204</f>
        <v>Infant Development Program, Psychologist, Center/Facility-Based, 1:2</v>
      </c>
      <c r="B204">
        <v>0</v>
      </c>
    </row>
    <row r="205" spans="1:2" x14ac:dyDescent="0.35">
      <c r="A205" s="79" t="str">
        <f>Rates!A205</f>
        <v>Infant Development Program, Psychologist, Center/Facility-Based, 1:3</v>
      </c>
      <c r="B205">
        <v>0</v>
      </c>
    </row>
    <row r="206" spans="1:2" x14ac:dyDescent="0.35">
      <c r="A206" s="79" t="str">
        <f>Rates!A206</f>
        <v>Infant Development Specialist, 1:1</v>
      </c>
      <c r="B206">
        <v>0</v>
      </c>
    </row>
    <row r="207" spans="1:2" x14ac:dyDescent="0.35">
      <c r="A207" s="79" t="str">
        <f>Rates!A207</f>
        <v>Respite Service - Family Member</v>
      </c>
      <c r="B207">
        <v>0</v>
      </c>
    </row>
    <row r="208" spans="1:2" x14ac:dyDescent="0.35">
      <c r="A208" s="79" t="str">
        <f>Rates!A208</f>
        <v>In-Home Respite Worker</v>
      </c>
      <c r="B208">
        <v>0</v>
      </c>
    </row>
    <row r="209" spans="1:2" x14ac:dyDescent="0.35">
      <c r="A209" s="79" t="str">
        <f>Rates!A209</f>
        <v>Self-Directed Support Services</v>
      </c>
      <c r="B209">
        <v>0</v>
      </c>
    </row>
    <row r="210" spans="1:2" x14ac:dyDescent="0.35">
      <c r="A210" s="79" t="str">
        <f>Rates!A210</f>
        <v>ASL Training and Support</v>
      </c>
      <c r="B210">
        <v>0</v>
      </c>
    </row>
    <row r="211" spans="1:2" x14ac:dyDescent="0.35">
      <c r="A211" s="79" t="str">
        <f>Rates!A211</f>
        <v>Coordinated Career Pathways - Career Pathway Navigator</v>
      </c>
      <c r="B211">
        <v>0</v>
      </c>
    </row>
    <row r="212" spans="1:2" x14ac:dyDescent="0.35">
      <c r="A212" s="79" t="str">
        <f>Rates!A212</f>
        <v>Coordinated Career Pathways - Customized Employment</v>
      </c>
      <c r="B212">
        <v>0</v>
      </c>
    </row>
    <row r="213" spans="1:2" x14ac:dyDescent="0.35">
      <c r="A213" s="79" t="str">
        <f>Rates!A213</f>
        <v>Tailored Day Services</v>
      </c>
      <c r="B213">
        <v>0</v>
      </c>
    </row>
    <row r="214" spans="1:2" x14ac:dyDescent="0.35">
      <c r="A214" s="79" t="s">
        <v>640</v>
      </c>
      <c r="B21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C110-4806-4308-94C9-DAC74A51AAF5}">
  <dimension ref="A1:X214"/>
  <sheetViews>
    <sheetView topLeftCell="A17" workbookViewId="0">
      <selection activeCell="C46" sqref="C46"/>
    </sheetView>
  </sheetViews>
  <sheetFormatPr defaultRowHeight="21" x14ac:dyDescent="0.35"/>
  <cols>
    <col min="1" max="1" width="50.08984375" style="79" customWidth="1"/>
    <col min="2" max="2" width="16.453125" customWidth="1"/>
  </cols>
  <sheetData>
    <row r="1" spans="1:24" ht="39" customHeight="1" x14ac:dyDescent="0.35">
      <c r="A1" s="83" t="s">
        <v>262</v>
      </c>
      <c r="C1" s="102" t="s">
        <v>137</v>
      </c>
      <c r="D1" t="s">
        <v>31</v>
      </c>
      <c r="E1" t="s">
        <v>57</v>
      </c>
      <c r="F1" t="s">
        <v>66</v>
      </c>
      <c r="G1" t="s">
        <v>60</v>
      </c>
      <c r="H1" t="s">
        <v>61</v>
      </c>
      <c r="I1" t="s">
        <v>3</v>
      </c>
      <c r="J1" t="s">
        <v>63</v>
      </c>
      <c r="K1" t="s">
        <v>58</v>
      </c>
      <c r="L1" t="s">
        <v>59</v>
      </c>
      <c r="M1" t="s">
        <v>62</v>
      </c>
      <c r="N1" t="s">
        <v>65</v>
      </c>
      <c r="O1" t="s">
        <v>72</v>
      </c>
      <c r="P1" t="s">
        <v>70</v>
      </c>
      <c r="Q1" t="s">
        <v>75</v>
      </c>
      <c r="R1" t="s">
        <v>64</v>
      </c>
      <c r="S1" t="s">
        <v>67</v>
      </c>
      <c r="T1" t="s">
        <v>68</v>
      </c>
      <c r="U1" t="s">
        <v>69</v>
      </c>
      <c r="V1" t="s">
        <v>71</v>
      </c>
      <c r="W1" t="s">
        <v>73</v>
      </c>
      <c r="X1" t="s">
        <v>74</v>
      </c>
    </row>
    <row r="2" spans="1:24" s="101" customFormat="1" x14ac:dyDescent="0.35">
      <c r="A2" s="79" t="str">
        <f>Rates!A2</f>
        <v>Personal Assistance, 1:1</v>
      </c>
      <c r="B2" t="s">
        <v>345</v>
      </c>
      <c r="C2" s="101">
        <v>1.2</v>
      </c>
      <c r="D2" s="101">
        <v>1.21</v>
      </c>
      <c r="E2" s="101">
        <v>1.21</v>
      </c>
      <c r="F2" s="101">
        <v>1.2</v>
      </c>
      <c r="G2" s="101">
        <v>1.21</v>
      </c>
      <c r="H2" s="101">
        <v>1.2</v>
      </c>
      <c r="I2" s="101">
        <v>1.21</v>
      </c>
      <c r="J2" s="101">
        <v>1.21</v>
      </c>
      <c r="K2" s="101">
        <v>1.2</v>
      </c>
      <c r="L2" s="101">
        <v>1.2</v>
      </c>
      <c r="M2" s="101">
        <v>1.2</v>
      </c>
      <c r="N2" s="101">
        <v>1.2</v>
      </c>
      <c r="O2" s="101">
        <v>1.2</v>
      </c>
      <c r="P2" s="101">
        <v>1.2</v>
      </c>
      <c r="Q2" s="101">
        <v>1.2</v>
      </c>
      <c r="R2" s="101">
        <v>1.2</v>
      </c>
      <c r="S2" s="101">
        <v>1.2</v>
      </c>
      <c r="T2" s="101">
        <v>1.21</v>
      </c>
      <c r="U2" s="101">
        <v>1.2</v>
      </c>
      <c r="V2" s="101">
        <v>1.2</v>
      </c>
      <c r="W2" s="101">
        <v>1.21</v>
      </c>
      <c r="X2" s="101">
        <v>1.21</v>
      </c>
    </row>
    <row r="3" spans="1:24" x14ac:dyDescent="0.35">
      <c r="A3" s="79" t="str">
        <f>Rates!A3</f>
        <v>Personal Assistance, 1:2</v>
      </c>
      <c r="B3" t="s">
        <v>346</v>
      </c>
      <c r="C3" s="101">
        <v>1.22</v>
      </c>
      <c r="D3" s="101">
        <v>1.22</v>
      </c>
      <c r="E3" s="101">
        <v>1.22</v>
      </c>
      <c r="F3" s="101">
        <v>1.22</v>
      </c>
      <c r="G3" s="101">
        <v>1.22</v>
      </c>
      <c r="H3" s="101">
        <v>1.21</v>
      </c>
      <c r="I3" s="101">
        <v>1.22</v>
      </c>
      <c r="J3" s="101">
        <v>1.22</v>
      </c>
      <c r="K3" s="101">
        <v>1.21</v>
      </c>
      <c r="L3" s="101">
        <v>1.21</v>
      </c>
      <c r="M3" s="101">
        <v>1.22</v>
      </c>
      <c r="N3" s="101">
        <v>1.22</v>
      </c>
      <c r="O3">
        <v>1.22</v>
      </c>
      <c r="P3">
        <v>1.21</v>
      </c>
      <c r="Q3">
        <v>1.21</v>
      </c>
      <c r="R3">
        <v>1.22</v>
      </c>
      <c r="S3">
        <v>1.22</v>
      </c>
      <c r="T3">
        <v>1.22</v>
      </c>
      <c r="U3">
        <v>1.22</v>
      </c>
      <c r="V3">
        <v>1.22</v>
      </c>
      <c r="W3">
        <v>1.22</v>
      </c>
      <c r="X3">
        <v>1.22</v>
      </c>
    </row>
    <row r="4" spans="1:24" x14ac:dyDescent="0.35">
      <c r="A4" s="79" t="str">
        <f>Rates!A4</f>
        <v>Personal Assistance, 1:3</v>
      </c>
      <c r="B4" t="s">
        <v>347</v>
      </c>
      <c r="C4" s="101">
        <v>1.22</v>
      </c>
      <c r="D4" s="101">
        <v>1.23</v>
      </c>
      <c r="E4" s="101">
        <v>1.23</v>
      </c>
      <c r="F4" s="101">
        <v>1.23</v>
      </c>
      <c r="G4" s="101">
        <v>1.23</v>
      </c>
      <c r="H4" s="101">
        <v>1.22</v>
      </c>
      <c r="I4" s="101">
        <v>1.23</v>
      </c>
      <c r="J4" s="101">
        <v>1.23</v>
      </c>
      <c r="K4" s="101">
        <v>1.22</v>
      </c>
      <c r="L4" s="101">
        <v>1.22</v>
      </c>
      <c r="M4" s="101">
        <v>1.23</v>
      </c>
      <c r="N4" s="101">
        <v>1.23</v>
      </c>
      <c r="O4">
        <v>1.23</v>
      </c>
      <c r="P4">
        <v>1.22</v>
      </c>
      <c r="Q4">
        <v>1.22</v>
      </c>
      <c r="R4">
        <v>1.23</v>
      </c>
      <c r="S4">
        <v>1.23</v>
      </c>
      <c r="T4">
        <v>1.23</v>
      </c>
      <c r="U4">
        <v>1.23</v>
      </c>
      <c r="V4">
        <v>1.23</v>
      </c>
      <c r="W4">
        <v>1.23</v>
      </c>
      <c r="X4">
        <v>1.23</v>
      </c>
    </row>
    <row r="5" spans="1:24" x14ac:dyDescent="0.35">
      <c r="A5" s="79" t="str">
        <f>Rates!A5</f>
        <v>Participant-Directed Personal Assistance, 1:1</v>
      </c>
      <c r="B5" t="s">
        <v>348</v>
      </c>
      <c r="C5" s="101">
        <v>1.1100000000000001</v>
      </c>
      <c r="D5" s="101">
        <v>1.1100000000000001</v>
      </c>
      <c r="E5" s="101">
        <v>1.1100000000000001</v>
      </c>
      <c r="F5" s="101">
        <v>1.1100000000000001</v>
      </c>
      <c r="G5" s="101">
        <v>1.1100000000000001</v>
      </c>
      <c r="H5" s="101">
        <v>1.1100000000000001</v>
      </c>
      <c r="I5" s="101">
        <v>1.1100000000000001</v>
      </c>
      <c r="J5" s="101">
        <v>1.1100000000000001</v>
      </c>
      <c r="K5" s="101">
        <v>1.1100000000000001</v>
      </c>
      <c r="L5" s="101">
        <v>1.1100000000000001</v>
      </c>
      <c r="M5" s="101">
        <v>1.1100000000000001</v>
      </c>
      <c r="N5" s="101">
        <v>1.1100000000000001</v>
      </c>
      <c r="O5">
        <v>1.1100000000000001</v>
      </c>
      <c r="P5">
        <v>1.1100000000000001</v>
      </c>
      <c r="Q5">
        <v>1.1100000000000001</v>
      </c>
      <c r="R5">
        <v>1.1100000000000001</v>
      </c>
      <c r="S5">
        <v>1.1100000000000001</v>
      </c>
      <c r="T5">
        <v>1.1100000000000001</v>
      </c>
      <c r="U5">
        <v>1.1100000000000001</v>
      </c>
      <c r="V5">
        <v>1.1100000000000001</v>
      </c>
      <c r="W5">
        <v>1.1100000000000001</v>
      </c>
      <c r="X5">
        <v>1.1100000000000001</v>
      </c>
    </row>
    <row r="6" spans="1:24" x14ac:dyDescent="0.35">
      <c r="A6" s="79" t="str">
        <f>Rates!A6</f>
        <v>Participant-Directed Personal Assistance, 1:2</v>
      </c>
      <c r="B6" t="s">
        <v>349</v>
      </c>
      <c r="C6" s="101">
        <v>1.1299999999999999</v>
      </c>
      <c r="D6" s="101">
        <v>1.1299999999999999</v>
      </c>
      <c r="E6" s="101">
        <v>1.1299999999999999</v>
      </c>
      <c r="F6" s="101">
        <v>1.1299999999999999</v>
      </c>
      <c r="G6" s="101">
        <v>1.1299999999999999</v>
      </c>
      <c r="H6" s="101">
        <v>1.1299999999999999</v>
      </c>
      <c r="I6" s="101">
        <v>1.1299999999999999</v>
      </c>
      <c r="J6" s="101">
        <v>1.1299999999999999</v>
      </c>
      <c r="K6" s="101">
        <v>1.1299999999999999</v>
      </c>
      <c r="L6" s="101">
        <v>1.1299999999999999</v>
      </c>
      <c r="M6" s="101">
        <v>1.1299999999999999</v>
      </c>
      <c r="N6" s="101">
        <v>1.1299999999999999</v>
      </c>
      <c r="O6">
        <v>1.1299999999999999</v>
      </c>
      <c r="P6">
        <v>1.1299999999999999</v>
      </c>
      <c r="Q6">
        <v>1.1299999999999999</v>
      </c>
      <c r="R6">
        <v>1.1299999999999999</v>
      </c>
      <c r="S6">
        <v>1.1299999999999999</v>
      </c>
      <c r="T6">
        <v>1.1299999999999999</v>
      </c>
      <c r="U6">
        <v>1.1299999999999999</v>
      </c>
      <c r="V6">
        <v>1.1299999999999999</v>
      </c>
      <c r="W6">
        <v>1.1299999999999999</v>
      </c>
      <c r="X6">
        <v>1.1299999999999999</v>
      </c>
    </row>
    <row r="7" spans="1:24" x14ac:dyDescent="0.35">
      <c r="A7" s="79" t="str">
        <f>Rates!A7</f>
        <v>Participant-Directed Personal Assistance, 1:3</v>
      </c>
      <c r="B7" t="s">
        <v>350</v>
      </c>
      <c r="C7" s="101">
        <v>1.1299999999999999</v>
      </c>
      <c r="D7" s="101">
        <v>1.1299999999999999</v>
      </c>
      <c r="E7" s="101">
        <v>1.1299999999999999</v>
      </c>
      <c r="F7" s="101">
        <v>1.1299999999999999</v>
      </c>
      <c r="G7" s="101">
        <v>1.1299999999999999</v>
      </c>
      <c r="H7" s="101">
        <v>1.1299999999999999</v>
      </c>
      <c r="I7" s="101">
        <v>1.1299999999999999</v>
      </c>
      <c r="J7" s="101">
        <v>1.1299999999999999</v>
      </c>
      <c r="K7" s="101">
        <v>1.1299999999999999</v>
      </c>
      <c r="L7" s="101">
        <v>1.1299999999999999</v>
      </c>
      <c r="M7" s="101">
        <v>1.1299999999999999</v>
      </c>
      <c r="N7" s="101">
        <v>1.1299999999999999</v>
      </c>
      <c r="O7">
        <v>1.1299999999999999</v>
      </c>
      <c r="P7">
        <v>1.1299999999999999</v>
      </c>
      <c r="Q7">
        <v>1.1299999999999999</v>
      </c>
      <c r="R7">
        <v>1.1299999999999999</v>
      </c>
      <c r="S7">
        <v>1.1299999999999999</v>
      </c>
      <c r="T7">
        <v>1.1299999999999999</v>
      </c>
      <c r="U7">
        <v>1.1299999999999999</v>
      </c>
      <c r="V7">
        <v>1.1299999999999999</v>
      </c>
      <c r="W7">
        <v>1.1299999999999999</v>
      </c>
      <c r="X7">
        <v>1.1299999999999999</v>
      </c>
    </row>
    <row r="8" spans="1:24" x14ac:dyDescent="0.35">
      <c r="A8" s="79" t="str">
        <f>Rates!A8</f>
        <v>Parent Coordinated Personal Assistance, 1:1</v>
      </c>
      <c r="B8" t="s">
        <v>351</v>
      </c>
      <c r="C8" s="101">
        <v>1.1100000000000001</v>
      </c>
      <c r="D8" s="101">
        <v>1.1100000000000001</v>
      </c>
      <c r="E8" s="101">
        <v>1.1100000000000001</v>
      </c>
      <c r="F8" s="101">
        <v>1.1100000000000001</v>
      </c>
      <c r="G8" s="101">
        <v>1.1100000000000001</v>
      </c>
      <c r="H8" s="101">
        <v>1.1100000000000001</v>
      </c>
      <c r="I8" s="101">
        <v>1.1100000000000001</v>
      </c>
      <c r="J8" s="101">
        <v>1.1100000000000001</v>
      </c>
      <c r="K8" s="101">
        <v>1.1100000000000001</v>
      </c>
      <c r="L8" s="101">
        <v>1.1100000000000001</v>
      </c>
      <c r="M8" s="101">
        <v>1.1100000000000001</v>
      </c>
      <c r="N8" s="101">
        <v>1.1100000000000001</v>
      </c>
      <c r="O8">
        <v>1.1100000000000001</v>
      </c>
      <c r="P8">
        <v>1.1100000000000001</v>
      </c>
      <c r="Q8">
        <v>1.1100000000000001</v>
      </c>
      <c r="R8">
        <v>1.1100000000000001</v>
      </c>
      <c r="S8">
        <v>1.1100000000000001</v>
      </c>
      <c r="T8">
        <v>1.1100000000000001</v>
      </c>
      <c r="U8">
        <v>1.1100000000000001</v>
      </c>
      <c r="V8">
        <v>1.1100000000000001</v>
      </c>
      <c r="W8">
        <v>1.1100000000000001</v>
      </c>
      <c r="X8">
        <v>1.1100000000000001</v>
      </c>
    </row>
    <row r="9" spans="1:24" x14ac:dyDescent="0.35">
      <c r="A9" s="79" t="str">
        <f>Rates!A9</f>
        <v>Parent Coordinated Personal Assistance, 1:2</v>
      </c>
      <c r="B9" t="s">
        <v>352</v>
      </c>
      <c r="C9" s="101">
        <v>1.1299999999999999</v>
      </c>
      <c r="D9" s="101">
        <v>1.1299999999999999</v>
      </c>
      <c r="E9" s="101">
        <v>1.1299999999999999</v>
      </c>
      <c r="F9" s="101">
        <v>1.1299999999999999</v>
      </c>
      <c r="G9" s="101">
        <v>1.1299999999999999</v>
      </c>
      <c r="H9" s="101">
        <v>1.1299999999999999</v>
      </c>
      <c r="I9" s="101">
        <v>1.1299999999999999</v>
      </c>
      <c r="J9" s="101">
        <v>1.1299999999999999</v>
      </c>
      <c r="K9" s="101">
        <v>1.1299999999999999</v>
      </c>
      <c r="L9" s="101">
        <v>1.1299999999999999</v>
      </c>
      <c r="M9" s="101">
        <v>1.1299999999999999</v>
      </c>
      <c r="N9" s="101">
        <v>1.1299999999999999</v>
      </c>
      <c r="O9">
        <v>1.1299999999999999</v>
      </c>
      <c r="P9">
        <v>1.1299999999999999</v>
      </c>
      <c r="Q9">
        <v>1.1299999999999999</v>
      </c>
      <c r="R9">
        <v>1.1299999999999999</v>
      </c>
      <c r="S9">
        <v>1.1299999999999999</v>
      </c>
      <c r="T9">
        <v>1.1299999999999999</v>
      </c>
      <c r="U9">
        <v>1.1299999999999999</v>
      </c>
      <c r="V9">
        <v>1.1299999999999999</v>
      </c>
      <c r="W9">
        <v>1.1299999999999999</v>
      </c>
      <c r="X9">
        <v>1.1299999999999999</v>
      </c>
    </row>
    <row r="10" spans="1:24" x14ac:dyDescent="0.35">
      <c r="A10" s="79" t="str">
        <f>Rates!A10</f>
        <v>Parent Coordinated Personal Assistance, 1:3</v>
      </c>
      <c r="B10" t="s">
        <v>353</v>
      </c>
      <c r="C10" s="101">
        <v>1.1299999999999999</v>
      </c>
      <c r="D10" s="101">
        <v>1.1299999999999999</v>
      </c>
      <c r="E10" s="101">
        <v>1.1299999999999999</v>
      </c>
      <c r="F10" s="101">
        <v>1.1299999999999999</v>
      </c>
      <c r="G10" s="101">
        <v>1.1299999999999999</v>
      </c>
      <c r="H10" s="101">
        <v>1.1299999999999999</v>
      </c>
      <c r="I10" s="101">
        <v>1.1299999999999999</v>
      </c>
      <c r="J10" s="101">
        <v>1.1299999999999999</v>
      </c>
      <c r="K10" s="101">
        <v>1.1299999999999999</v>
      </c>
      <c r="L10" s="101">
        <v>1.1299999999999999</v>
      </c>
      <c r="M10" s="101">
        <v>1.1299999999999999</v>
      </c>
      <c r="N10" s="101">
        <v>1.1299999999999999</v>
      </c>
      <c r="O10">
        <v>1.1299999999999999</v>
      </c>
      <c r="P10">
        <v>1.1299999999999999</v>
      </c>
      <c r="Q10">
        <v>1.1299999999999999</v>
      </c>
      <c r="R10">
        <v>1.1299999999999999</v>
      </c>
      <c r="S10">
        <v>1.1299999999999999</v>
      </c>
      <c r="T10">
        <v>1.1299999999999999</v>
      </c>
      <c r="U10">
        <v>1.1299999999999999</v>
      </c>
      <c r="V10">
        <v>1.1299999999999999</v>
      </c>
      <c r="W10">
        <v>1.1299999999999999</v>
      </c>
      <c r="X10">
        <v>1.1299999999999999</v>
      </c>
    </row>
    <row r="11" spans="1:24" x14ac:dyDescent="0.35">
      <c r="A11" s="79" t="str">
        <f>Rates!A11</f>
        <v>Parent Coordinated Personal Assistance, OT Rate, 1:1</v>
      </c>
      <c r="B11" t="s">
        <v>354</v>
      </c>
      <c r="C11" s="101">
        <v>1.1000000000000001</v>
      </c>
      <c r="D11" s="101">
        <v>1.1000000000000001</v>
      </c>
      <c r="E11" s="101">
        <v>1.1000000000000001</v>
      </c>
      <c r="F11" s="101">
        <v>1.1000000000000001</v>
      </c>
      <c r="G11" s="101">
        <v>1.1000000000000001</v>
      </c>
      <c r="H11" s="101">
        <v>1.1000000000000001</v>
      </c>
      <c r="I11" s="101">
        <v>1.1000000000000001</v>
      </c>
      <c r="J11" s="101">
        <v>1.1000000000000001</v>
      </c>
      <c r="K11" s="101">
        <v>1.1000000000000001</v>
      </c>
      <c r="L11" s="101">
        <v>1.1000000000000001</v>
      </c>
      <c r="M11" s="101">
        <v>1.1000000000000001</v>
      </c>
      <c r="N11" s="101">
        <v>1.1000000000000001</v>
      </c>
      <c r="O11">
        <v>1.1000000000000001</v>
      </c>
      <c r="P11">
        <v>1.1000000000000001</v>
      </c>
      <c r="Q11">
        <v>1.1000000000000001</v>
      </c>
      <c r="R11">
        <v>1.1000000000000001</v>
      </c>
      <c r="S11">
        <v>1.1000000000000001</v>
      </c>
      <c r="T11">
        <v>1.1000000000000001</v>
      </c>
      <c r="U11">
        <v>1.1000000000000001</v>
      </c>
      <c r="V11">
        <v>1.1000000000000001</v>
      </c>
      <c r="W11">
        <v>1.1000000000000001</v>
      </c>
      <c r="X11">
        <v>1.1000000000000001</v>
      </c>
    </row>
    <row r="12" spans="1:24" x14ac:dyDescent="0.35">
      <c r="A12" s="79" t="str">
        <f>Rates!A12</f>
        <v>Parent Coordinated Personal Assistance, OT Rate, 1:2</v>
      </c>
      <c r="B12" t="s">
        <v>355</v>
      </c>
      <c r="C12" s="101">
        <v>1.1100000000000001</v>
      </c>
      <c r="D12" s="101">
        <v>1.1100000000000001</v>
      </c>
      <c r="E12" s="101">
        <v>1.1100000000000001</v>
      </c>
      <c r="F12" s="101">
        <v>1.1100000000000001</v>
      </c>
      <c r="G12" s="101">
        <v>1.1100000000000001</v>
      </c>
      <c r="H12" s="101">
        <v>1.1100000000000001</v>
      </c>
      <c r="I12" s="101">
        <v>1.1100000000000001</v>
      </c>
      <c r="J12" s="101">
        <v>1.1100000000000001</v>
      </c>
      <c r="K12" s="101">
        <v>1.1100000000000001</v>
      </c>
      <c r="L12" s="101">
        <v>1.1100000000000001</v>
      </c>
      <c r="M12" s="101">
        <v>1.1100000000000001</v>
      </c>
      <c r="N12" s="101">
        <v>1.1100000000000001</v>
      </c>
      <c r="O12">
        <v>1.1100000000000001</v>
      </c>
      <c r="P12">
        <v>1.1100000000000001</v>
      </c>
      <c r="Q12">
        <v>1.1100000000000001</v>
      </c>
      <c r="R12">
        <v>1.1100000000000001</v>
      </c>
      <c r="S12">
        <v>1.1100000000000001</v>
      </c>
      <c r="T12">
        <v>1.1100000000000001</v>
      </c>
      <c r="U12">
        <v>1.1100000000000001</v>
      </c>
      <c r="V12">
        <v>1.1100000000000001</v>
      </c>
      <c r="W12">
        <v>1.1100000000000001</v>
      </c>
      <c r="X12">
        <v>1.1100000000000001</v>
      </c>
    </row>
    <row r="13" spans="1:24" x14ac:dyDescent="0.35">
      <c r="A13" s="79" t="str">
        <f>Rates!A13</f>
        <v>Parent Coordinated Personal Assistance, OT Rate, 1:3</v>
      </c>
      <c r="B13" t="s">
        <v>356</v>
      </c>
      <c r="C13" s="101">
        <v>1.1100000000000001</v>
      </c>
      <c r="D13" s="101">
        <v>1.1100000000000001</v>
      </c>
      <c r="E13" s="101">
        <v>1.1100000000000001</v>
      </c>
      <c r="F13" s="101">
        <v>1.1100000000000001</v>
      </c>
      <c r="G13" s="101">
        <v>1.1100000000000001</v>
      </c>
      <c r="H13" s="101">
        <v>1.1100000000000001</v>
      </c>
      <c r="I13" s="101">
        <v>1.1100000000000001</v>
      </c>
      <c r="J13" s="101">
        <v>1.1100000000000001</v>
      </c>
      <c r="K13" s="101">
        <v>1.1100000000000001</v>
      </c>
      <c r="L13" s="101">
        <v>1.1100000000000001</v>
      </c>
      <c r="M13" s="101">
        <v>1.1100000000000001</v>
      </c>
      <c r="N13" s="101">
        <v>1.1100000000000001</v>
      </c>
      <c r="O13">
        <v>1.1100000000000001</v>
      </c>
      <c r="P13">
        <v>1.1100000000000001</v>
      </c>
      <c r="Q13">
        <v>1.1100000000000001</v>
      </c>
      <c r="R13">
        <v>1.1100000000000001</v>
      </c>
      <c r="S13">
        <v>1.1100000000000001</v>
      </c>
      <c r="T13">
        <v>1.1100000000000001</v>
      </c>
      <c r="U13">
        <v>1.1100000000000001</v>
      </c>
      <c r="V13">
        <v>1.1100000000000001</v>
      </c>
      <c r="W13">
        <v>1.1100000000000001</v>
      </c>
      <c r="X13">
        <v>1.1100000000000001</v>
      </c>
    </row>
    <row r="14" spans="1:24" x14ac:dyDescent="0.35">
      <c r="A14" s="79" t="str">
        <f>Rates!A14</f>
        <v>Independent Living Program, 1:1</v>
      </c>
      <c r="B14" t="s">
        <v>357</v>
      </c>
      <c r="C14" s="101">
        <v>1.3</v>
      </c>
      <c r="D14" s="101">
        <v>1.32</v>
      </c>
      <c r="E14" s="101">
        <v>1.32</v>
      </c>
      <c r="F14" s="101">
        <v>1.3</v>
      </c>
      <c r="G14" s="101">
        <v>1.32</v>
      </c>
      <c r="H14" s="101">
        <v>1.29</v>
      </c>
      <c r="I14" s="101">
        <v>1.32</v>
      </c>
      <c r="J14" s="101">
        <v>1.32</v>
      </c>
      <c r="K14" s="101">
        <v>1.29</v>
      </c>
      <c r="L14" s="101">
        <v>1.29</v>
      </c>
      <c r="M14" s="101">
        <v>1.3</v>
      </c>
      <c r="N14" s="101">
        <v>1.3</v>
      </c>
      <c r="O14">
        <v>1.3</v>
      </c>
      <c r="P14">
        <v>1.29</v>
      </c>
      <c r="Q14">
        <v>1.29</v>
      </c>
      <c r="R14">
        <v>1.3</v>
      </c>
      <c r="S14">
        <v>1.3</v>
      </c>
      <c r="T14">
        <v>1.32</v>
      </c>
      <c r="U14">
        <v>1.3</v>
      </c>
      <c r="V14">
        <v>1.3</v>
      </c>
      <c r="W14">
        <v>1.32</v>
      </c>
      <c r="X14">
        <v>1.32</v>
      </c>
    </row>
    <row r="15" spans="1:24" x14ac:dyDescent="0.35">
      <c r="A15" s="79" t="str">
        <f>Rates!A15</f>
        <v>Independent Living Program, 1:2</v>
      </c>
      <c r="B15" t="s">
        <v>358</v>
      </c>
      <c r="C15" s="101">
        <v>1.32</v>
      </c>
      <c r="D15" s="101">
        <v>1.35</v>
      </c>
      <c r="E15" s="101">
        <v>1.35</v>
      </c>
      <c r="F15" s="101">
        <v>1.33</v>
      </c>
      <c r="G15" s="101">
        <v>1.35</v>
      </c>
      <c r="H15" s="101">
        <v>1.31</v>
      </c>
      <c r="I15" s="101">
        <v>1.35</v>
      </c>
      <c r="J15" s="101">
        <v>1.35</v>
      </c>
      <c r="K15" s="101">
        <v>1.31</v>
      </c>
      <c r="L15" s="101">
        <v>1.31</v>
      </c>
      <c r="M15" s="101">
        <v>1.33</v>
      </c>
      <c r="N15" s="101">
        <v>1.33</v>
      </c>
      <c r="O15">
        <v>1.33</v>
      </c>
      <c r="P15">
        <v>1.31</v>
      </c>
      <c r="Q15">
        <v>1.31</v>
      </c>
      <c r="R15">
        <v>1.33</v>
      </c>
      <c r="S15">
        <v>1.33</v>
      </c>
      <c r="T15">
        <v>1.35</v>
      </c>
      <c r="U15">
        <v>1.33</v>
      </c>
      <c r="V15">
        <v>1.33</v>
      </c>
      <c r="W15">
        <v>1.35</v>
      </c>
      <c r="X15">
        <v>1.35</v>
      </c>
    </row>
    <row r="16" spans="1:24" x14ac:dyDescent="0.35">
      <c r="A16" s="79" t="str">
        <f>Rates!A16</f>
        <v>Independent Living Program, 1:3</v>
      </c>
      <c r="B16" t="s">
        <v>359</v>
      </c>
      <c r="C16" s="101">
        <v>1.34</v>
      </c>
      <c r="D16" s="101">
        <v>1.37</v>
      </c>
      <c r="E16" s="101">
        <v>1.37</v>
      </c>
      <c r="F16" s="101">
        <v>1.35</v>
      </c>
      <c r="G16" s="101">
        <v>1.37</v>
      </c>
      <c r="H16" s="101">
        <v>1.33</v>
      </c>
      <c r="I16" s="101">
        <v>1.37</v>
      </c>
      <c r="J16" s="101">
        <v>1.37</v>
      </c>
      <c r="K16" s="101">
        <v>1.33</v>
      </c>
      <c r="L16" s="101">
        <v>1.33</v>
      </c>
      <c r="M16" s="101">
        <v>1.35</v>
      </c>
      <c r="N16" s="101">
        <v>1.35</v>
      </c>
      <c r="O16">
        <v>1.35</v>
      </c>
      <c r="P16">
        <v>1.33</v>
      </c>
      <c r="Q16">
        <v>1.33</v>
      </c>
      <c r="R16">
        <v>1.35</v>
      </c>
      <c r="S16">
        <v>1.35</v>
      </c>
      <c r="T16">
        <v>1.37</v>
      </c>
      <c r="U16">
        <v>1.35</v>
      </c>
      <c r="V16">
        <v>1.35</v>
      </c>
      <c r="W16">
        <v>1.37</v>
      </c>
      <c r="X16">
        <v>1.37</v>
      </c>
    </row>
    <row r="17" spans="1:24" x14ac:dyDescent="0.35">
      <c r="A17" s="79" t="str">
        <f>Rates!A17</f>
        <v>Participant-Directed Independent Living, 1:1</v>
      </c>
      <c r="B17" t="s">
        <v>360</v>
      </c>
      <c r="C17" s="101">
        <v>1.1100000000000001</v>
      </c>
      <c r="D17" s="101">
        <v>1.1100000000000001</v>
      </c>
      <c r="E17" s="101">
        <v>1.1100000000000001</v>
      </c>
      <c r="F17" s="101">
        <v>1.1100000000000001</v>
      </c>
      <c r="G17" s="101">
        <v>1.1100000000000001</v>
      </c>
      <c r="H17" s="101">
        <v>1.1100000000000001</v>
      </c>
      <c r="I17" s="101">
        <v>1.1100000000000001</v>
      </c>
      <c r="J17" s="101">
        <v>1.1100000000000001</v>
      </c>
      <c r="K17" s="101">
        <v>1.1100000000000001</v>
      </c>
      <c r="L17" s="101">
        <v>1.1100000000000001</v>
      </c>
      <c r="M17" s="101">
        <v>1.1100000000000001</v>
      </c>
      <c r="N17" s="101">
        <v>1.1100000000000001</v>
      </c>
      <c r="O17">
        <v>1.1100000000000001</v>
      </c>
      <c r="P17">
        <v>1.1100000000000001</v>
      </c>
      <c r="Q17">
        <v>1.1100000000000001</v>
      </c>
      <c r="R17">
        <v>1.1100000000000001</v>
      </c>
      <c r="S17">
        <v>1.1100000000000001</v>
      </c>
      <c r="T17">
        <v>1.1100000000000001</v>
      </c>
      <c r="U17">
        <v>1.1100000000000001</v>
      </c>
      <c r="V17">
        <v>1.1100000000000001</v>
      </c>
      <c r="W17">
        <v>1.1100000000000001</v>
      </c>
      <c r="X17">
        <v>1.1100000000000001</v>
      </c>
    </row>
    <row r="18" spans="1:24" x14ac:dyDescent="0.35">
      <c r="A18" s="79" t="str">
        <f>Rates!A18</f>
        <v>Participant-Directed Independent Living, 1:2</v>
      </c>
      <c r="B18" t="s">
        <v>361</v>
      </c>
      <c r="C18" s="101">
        <v>1.1299999999999999</v>
      </c>
      <c r="D18" s="101">
        <v>1.1299999999999999</v>
      </c>
      <c r="E18" s="101">
        <v>1.1299999999999999</v>
      </c>
      <c r="F18" s="101">
        <v>1.1299999999999999</v>
      </c>
      <c r="G18" s="101">
        <v>1.1299999999999999</v>
      </c>
      <c r="H18" s="101">
        <v>1.1299999999999999</v>
      </c>
      <c r="I18" s="101">
        <v>1.1299999999999999</v>
      </c>
      <c r="J18" s="101">
        <v>1.1299999999999999</v>
      </c>
      <c r="K18" s="101">
        <v>1.1299999999999999</v>
      </c>
      <c r="L18" s="101">
        <v>1.1299999999999999</v>
      </c>
      <c r="M18" s="101">
        <v>1.1299999999999999</v>
      </c>
      <c r="N18" s="101">
        <v>1.1299999999999999</v>
      </c>
      <c r="O18">
        <v>1.1299999999999999</v>
      </c>
      <c r="P18">
        <v>1.1299999999999999</v>
      </c>
      <c r="Q18">
        <v>1.1299999999999999</v>
      </c>
      <c r="R18">
        <v>1.1299999999999999</v>
      </c>
      <c r="S18">
        <v>1.1299999999999999</v>
      </c>
      <c r="T18">
        <v>1.1299999999999999</v>
      </c>
      <c r="U18">
        <v>1.1299999999999999</v>
      </c>
      <c r="V18">
        <v>1.1299999999999999</v>
      </c>
      <c r="W18">
        <v>1.1299999999999999</v>
      </c>
      <c r="X18">
        <v>1.1299999999999999</v>
      </c>
    </row>
    <row r="19" spans="1:24" x14ac:dyDescent="0.35">
      <c r="A19" s="79" t="str">
        <f>Rates!A19</f>
        <v>Participant-Directed Independent Living, 1:3</v>
      </c>
      <c r="B19" t="s">
        <v>362</v>
      </c>
      <c r="C19" s="101">
        <v>1.1299999999999999</v>
      </c>
      <c r="D19" s="101">
        <v>1.1299999999999999</v>
      </c>
      <c r="E19" s="101">
        <v>1.1299999999999999</v>
      </c>
      <c r="F19" s="101">
        <v>1.1299999999999999</v>
      </c>
      <c r="G19" s="101">
        <v>1.1299999999999999</v>
      </c>
      <c r="H19" s="101">
        <v>1.1299999999999999</v>
      </c>
      <c r="I19" s="101">
        <v>1.1299999999999999</v>
      </c>
      <c r="J19" s="101">
        <v>1.1299999999999999</v>
      </c>
      <c r="K19" s="101">
        <v>1.1299999999999999</v>
      </c>
      <c r="L19" s="101">
        <v>1.1299999999999999</v>
      </c>
      <c r="M19" s="101">
        <v>1.1299999999999999</v>
      </c>
      <c r="N19" s="101">
        <v>1.1299999999999999</v>
      </c>
      <c r="O19">
        <v>1.1299999999999999</v>
      </c>
      <c r="P19">
        <v>1.1299999999999999</v>
      </c>
      <c r="Q19">
        <v>1.1299999999999999</v>
      </c>
      <c r="R19">
        <v>1.1299999999999999</v>
      </c>
      <c r="S19">
        <v>1.1299999999999999</v>
      </c>
      <c r="T19">
        <v>1.1299999999999999</v>
      </c>
      <c r="U19">
        <v>1.1299999999999999</v>
      </c>
      <c r="V19">
        <v>1.1299999999999999</v>
      </c>
      <c r="W19">
        <v>1.1299999999999999</v>
      </c>
      <c r="X19">
        <v>1.1299999999999999</v>
      </c>
    </row>
    <row r="20" spans="1:24" x14ac:dyDescent="0.35">
      <c r="A20" s="79" t="str">
        <f>Rates!A20</f>
        <v>Independent Living Specialist, 1:1</v>
      </c>
      <c r="B20" t="s">
        <v>363</v>
      </c>
      <c r="C20" s="101">
        <v>1.25</v>
      </c>
      <c r="D20" s="101">
        <v>1.28</v>
      </c>
      <c r="E20" s="101">
        <v>1.28</v>
      </c>
      <c r="F20" s="101">
        <v>1.26</v>
      </c>
      <c r="G20" s="101">
        <v>1.28</v>
      </c>
      <c r="H20" s="101">
        <v>1.24</v>
      </c>
      <c r="I20" s="101">
        <v>1.28</v>
      </c>
      <c r="J20" s="101">
        <v>1.28</v>
      </c>
      <c r="K20" s="101">
        <v>1.24</v>
      </c>
      <c r="L20" s="101">
        <v>1.24</v>
      </c>
      <c r="M20" s="101">
        <v>1.26</v>
      </c>
      <c r="N20" s="101">
        <v>1.26</v>
      </c>
      <c r="O20">
        <v>1.26</v>
      </c>
      <c r="P20">
        <v>1.24</v>
      </c>
      <c r="Q20">
        <v>1.24</v>
      </c>
      <c r="R20">
        <v>1.26</v>
      </c>
      <c r="S20">
        <v>1.26</v>
      </c>
      <c r="T20">
        <v>1.28</v>
      </c>
      <c r="U20">
        <v>1.26</v>
      </c>
      <c r="V20">
        <v>1.26</v>
      </c>
      <c r="W20">
        <v>1.28</v>
      </c>
      <c r="X20">
        <v>1.28</v>
      </c>
    </row>
    <row r="21" spans="1:24" x14ac:dyDescent="0.35">
      <c r="A21" s="79" t="str">
        <f>Rates!A21</f>
        <v>Independent Living Specialist, 1:2</v>
      </c>
      <c r="B21" t="s">
        <v>364</v>
      </c>
      <c r="C21" s="101">
        <v>1.28</v>
      </c>
      <c r="D21" s="101">
        <v>1.31</v>
      </c>
      <c r="E21" s="101">
        <v>1.31</v>
      </c>
      <c r="F21" s="101">
        <v>1.29</v>
      </c>
      <c r="G21" s="101">
        <v>1.31</v>
      </c>
      <c r="H21" s="101">
        <v>1.27</v>
      </c>
      <c r="I21" s="101">
        <v>1.31</v>
      </c>
      <c r="J21" s="101">
        <v>1.31</v>
      </c>
      <c r="K21" s="101">
        <v>1.27</v>
      </c>
      <c r="L21" s="101">
        <v>1.27</v>
      </c>
      <c r="M21" s="101">
        <v>1.29</v>
      </c>
      <c r="N21" s="101">
        <v>1.29</v>
      </c>
      <c r="O21">
        <v>1.29</v>
      </c>
      <c r="P21">
        <v>1.27</v>
      </c>
      <c r="Q21">
        <v>1.27</v>
      </c>
      <c r="R21">
        <v>1.29</v>
      </c>
      <c r="S21">
        <v>1.29</v>
      </c>
      <c r="T21">
        <v>1.31</v>
      </c>
      <c r="U21">
        <v>1.29</v>
      </c>
      <c r="V21">
        <v>1.29</v>
      </c>
      <c r="W21">
        <v>1.31</v>
      </c>
      <c r="X21">
        <v>1.31</v>
      </c>
    </row>
    <row r="22" spans="1:24" x14ac:dyDescent="0.35">
      <c r="A22" s="79" t="str">
        <f>Rates!A22</f>
        <v>Independent Living Specialist, 1:3</v>
      </c>
      <c r="B22" t="s">
        <v>365</v>
      </c>
      <c r="C22" s="101">
        <v>1.3</v>
      </c>
      <c r="D22" s="101">
        <v>1.33</v>
      </c>
      <c r="E22" s="101">
        <v>1.33</v>
      </c>
      <c r="F22" s="101">
        <v>1.3</v>
      </c>
      <c r="G22" s="101">
        <v>1.33</v>
      </c>
      <c r="H22" s="101">
        <v>1.29</v>
      </c>
      <c r="I22" s="101">
        <v>1.33</v>
      </c>
      <c r="J22" s="101">
        <v>1.33</v>
      </c>
      <c r="K22" s="101">
        <v>1.29</v>
      </c>
      <c r="L22" s="101">
        <v>1.29</v>
      </c>
      <c r="M22" s="101">
        <v>1.3</v>
      </c>
      <c r="N22" s="101">
        <v>1.3</v>
      </c>
      <c r="O22">
        <v>1.3</v>
      </c>
      <c r="P22">
        <v>1.29</v>
      </c>
      <c r="Q22">
        <v>1.29</v>
      </c>
      <c r="R22">
        <v>1.3</v>
      </c>
      <c r="S22">
        <v>1.3</v>
      </c>
      <c r="T22">
        <v>1.33</v>
      </c>
      <c r="U22">
        <v>1.3</v>
      </c>
      <c r="V22">
        <v>1.3</v>
      </c>
      <c r="W22">
        <v>1.33</v>
      </c>
      <c r="X22">
        <v>1.33</v>
      </c>
    </row>
    <row r="23" spans="1:24" x14ac:dyDescent="0.35">
      <c r="A23" s="79" t="str">
        <f>Rates!A23</f>
        <v>Parent Coordinated Supported Living, 1:1</v>
      </c>
      <c r="B23" t="s">
        <v>366</v>
      </c>
      <c r="C23" s="101">
        <v>1.1100000000000001</v>
      </c>
      <c r="D23" s="101">
        <v>1.1100000000000001</v>
      </c>
      <c r="E23" s="101">
        <v>1.1100000000000001</v>
      </c>
      <c r="F23" s="101">
        <v>1.1100000000000001</v>
      </c>
      <c r="G23" s="101">
        <v>1.1100000000000001</v>
      </c>
      <c r="H23" s="101">
        <v>1.1100000000000001</v>
      </c>
      <c r="I23" s="101">
        <v>1.1100000000000001</v>
      </c>
      <c r="J23" s="101">
        <v>1.1100000000000001</v>
      </c>
      <c r="K23" s="101">
        <v>1.1100000000000001</v>
      </c>
      <c r="L23" s="101">
        <v>1.1100000000000001</v>
      </c>
      <c r="M23" s="101">
        <v>1.1100000000000001</v>
      </c>
      <c r="N23" s="101">
        <v>1.1100000000000001</v>
      </c>
      <c r="O23">
        <v>1.1100000000000001</v>
      </c>
      <c r="P23">
        <v>1.1100000000000001</v>
      </c>
      <c r="Q23">
        <v>1.1100000000000001</v>
      </c>
      <c r="R23">
        <v>1.1100000000000001</v>
      </c>
      <c r="S23">
        <v>1.1100000000000001</v>
      </c>
      <c r="T23">
        <v>1.1100000000000001</v>
      </c>
      <c r="U23">
        <v>1.1100000000000001</v>
      </c>
      <c r="V23">
        <v>1.1100000000000001</v>
      </c>
      <c r="W23">
        <v>1.1100000000000001</v>
      </c>
      <c r="X23">
        <v>1.1100000000000001</v>
      </c>
    </row>
    <row r="24" spans="1:24" x14ac:dyDescent="0.35">
      <c r="A24" s="79" t="str">
        <f>Rates!A24</f>
        <v>Parent Coordinated Supported Living, 1:2</v>
      </c>
      <c r="B24" t="s">
        <v>367</v>
      </c>
      <c r="C24" s="101">
        <v>1.1299999999999999</v>
      </c>
      <c r="D24" s="101">
        <v>1.1299999999999999</v>
      </c>
      <c r="E24" s="101">
        <v>1.1299999999999999</v>
      </c>
      <c r="F24" s="101">
        <v>1.1299999999999999</v>
      </c>
      <c r="G24" s="101">
        <v>1.1299999999999999</v>
      </c>
      <c r="H24" s="101">
        <v>1.1299999999999999</v>
      </c>
      <c r="I24" s="101">
        <v>1.1299999999999999</v>
      </c>
      <c r="J24" s="101">
        <v>1.1299999999999999</v>
      </c>
      <c r="K24" s="101">
        <v>1.1299999999999999</v>
      </c>
      <c r="L24" s="101">
        <v>1.1299999999999999</v>
      </c>
      <c r="M24" s="101">
        <v>1.1299999999999999</v>
      </c>
      <c r="N24" s="101">
        <v>1.1299999999999999</v>
      </c>
      <c r="O24">
        <v>1.1299999999999999</v>
      </c>
      <c r="P24">
        <v>1.1299999999999999</v>
      </c>
      <c r="Q24">
        <v>1.1299999999999999</v>
      </c>
      <c r="R24">
        <v>1.1299999999999999</v>
      </c>
      <c r="S24">
        <v>1.1299999999999999</v>
      </c>
      <c r="T24">
        <v>1.1299999999999999</v>
      </c>
      <c r="U24">
        <v>1.1299999999999999</v>
      </c>
      <c r="V24">
        <v>1.1299999999999999</v>
      </c>
      <c r="W24">
        <v>1.1299999999999999</v>
      </c>
      <c r="X24">
        <v>1.1299999999999999</v>
      </c>
    </row>
    <row r="25" spans="1:24" x14ac:dyDescent="0.35">
      <c r="A25" s="79" t="str">
        <f>Rates!A25</f>
        <v>Parent Coordinated Supported Living, 1:3</v>
      </c>
      <c r="B25" t="s">
        <v>368</v>
      </c>
      <c r="C25" s="101">
        <v>1.1299999999999999</v>
      </c>
      <c r="D25" s="101">
        <v>1.1299999999999999</v>
      </c>
      <c r="E25" s="101">
        <v>1.1299999999999999</v>
      </c>
      <c r="F25" s="101">
        <v>1.1299999999999999</v>
      </c>
      <c r="G25" s="101">
        <v>1.1299999999999999</v>
      </c>
      <c r="H25" s="101">
        <v>1.1299999999999999</v>
      </c>
      <c r="I25" s="101">
        <v>1.1299999999999999</v>
      </c>
      <c r="J25" s="101">
        <v>1.1299999999999999</v>
      </c>
      <c r="K25" s="101">
        <v>1.1299999999999999</v>
      </c>
      <c r="L25" s="101">
        <v>1.1299999999999999</v>
      </c>
      <c r="M25" s="101">
        <v>1.1299999999999999</v>
      </c>
      <c r="N25" s="101">
        <v>1.1299999999999999</v>
      </c>
      <c r="O25">
        <v>1.1299999999999999</v>
      </c>
      <c r="P25">
        <v>1.1299999999999999</v>
      </c>
      <c r="Q25">
        <v>1.1299999999999999</v>
      </c>
      <c r="R25">
        <v>1.1299999999999999</v>
      </c>
      <c r="S25">
        <v>1.1299999999999999</v>
      </c>
      <c r="T25">
        <v>1.1299999999999999</v>
      </c>
      <c r="U25">
        <v>1.1299999999999999</v>
      </c>
      <c r="V25">
        <v>1.1299999999999999</v>
      </c>
      <c r="W25">
        <v>1.1299999999999999</v>
      </c>
      <c r="X25">
        <v>1.1299999999999999</v>
      </c>
    </row>
    <row r="26" spans="1:24" x14ac:dyDescent="0.35">
      <c r="A26" s="79" t="str">
        <f>Rates!A26</f>
        <v>Parent Coordinated Supported Living, OT Rate, 1:1</v>
      </c>
      <c r="B26" t="s">
        <v>369</v>
      </c>
      <c r="C26" s="101">
        <v>1.1000000000000001</v>
      </c>
      <c r="D26" s="101">
        <v>1.1000000000000001</v>
      </c>
      <c r="E26" s="101">
        <v>1.1000000000000001</v>
      </c>
      <c r="F26" s="101">
        <v>1.1000000000000001</v>
      </c>
      <c r="G26" s="101">
        <v>1.1000000000000001</v>
      </c>
      <c r="H26" s="101">
        <v>1.1000000000000001</v>
      </c>
      <c r="I26" s="101">
        <v>1.1000000000000001</v>
      </c>
      <c r="J26" s="101">
        <v>1.1000000000000001</v>
      </c>
      <c r="K26" s="101">
        <v>1.1000000000000001</v>
      </c>
      <c r="L26" s="101">
        <v>1.1000000000000001</v>
      </c>
      <c r="M26" s="101">
        <v>1.1000000000000001</v>
      </c>
      <c r="N26" s="101">
        <v>1.1000000000000001</v>
      </c>
      <c r="O26">
        <v>1.1000000000000001</v>
      </c>
      <c r="P26">
        <v>1.1000000000000001</v>
      </c>
      <c r="Q26">
        <v>1.1000000000000001</v>
      </c>
      <c r="R26">
        <v>1.1000000000000001</v>
      </c>
      <c r="S26">
        <v>1.1000000000000001</v>
      </c>
      <c r="T26">
        <v>1.1000000000000001</v>
      </c>
      <c r="U26">
        <v>1.1000000000000001</v>
      </c>
      <c r="V26">
        <v>1.1000000000000001</v>
      </c>
      <c r="W26">
        <v>1.1000000000000001</v>
      </c>
      <c r="X26">
        <v>1.1000000000000001</v>
      </c>
    </row>
    <row r="27" spans="1:24" x14ac:dyDescent="0.35">
      <c r="A27" s="79" t="str">
        <f>Rates!A27</f>
        <v>Parent Coordinated Supported Living, OT Rate, 1:2</v>
      </c>
      <c r="B27" t="s">
        <v>370</v>
      </c>
      <c r="C27" s="101">
        <v>1.1100000000000001</v>
      </c>
      <c r="D27" s="101">
        <v>1.1100000000000001</v>
      </c>
      <c r="E27" s="101">
        <v>1.1100000000000001</v>
      </c>
      <c r="F27" s="101">
        <v>1.1100000000000001</v>
      </c>
      <c r="G27" s="101">
        <v>1.1100000000000001</v>
      </c>
      <c r="H27" s="101">
        <v>1.1100000000000001</v>
      </c>
      <c r="I27" s="101">
        <v>1.1100000000000001</v>
      </c>
      <c r="J27" s="101">
        <v>1.1100000000000001</v>
      </c>
      <c r="K27" s="101">
        <v>1.1100000000000001</v>
      </c>
      <c r="L27" s="101">
        <v>1.1100000000000001</v>
      </c>
      <c r="M27" s="101">
        <v>1.1100000000000001</v>
      </c>
      <c r="N27" s="101">
        <v>1.1100000000000001</v>
      </c>
      <c r="O27">
        <v>1.1100000000000001</v>
      </c>
      <c r="P27">
        <v>1.1100000000000001</v>
      </c>
      <c r="Q27">
        <v>1.1100000000000001</v>
      </c>
      <c r="R27">
        <v>1.1100000000000001</v>
      </c>
      <c r="S27">
        <v>1.1100000000000001</v>
      </c>
      <c r="T27">
        <v>1.1100000000000001</v>
      </c>
      <c r="U27">
        <v>1.1100000000000001</v>
      </c>
      <c r="V27">
        <v>1.1100000000000001</v>
      </c>
      <c r="W27">
        <v>1.1100000000000001</v>
      </c>
      <c r="X27">
        <v>1.1100000000000001</v>
      </c>
    </row>
    <row r="28" spans="1:24" x14ac:dyDescent="0.35">
      <c r="A28" s="79" t="str">
        <f>Rates!A28</f>
        <v>Parent Coordinated Supported Living, OT Rate, 1:3</v>
      </c>
      <c r="B28" t="s">
        <v>371</v>
      </c>
      <c r="C28" s="101">
        <v>1.1100000000000001</v>
      </c>
      <c r="D28" s="101">
        <v>1.1100000000000001</v>
      </c>
      <c r="E28" s="101">
        <v>1.1100000000000001</v>
      </c>
      <c r="F28" s="101">
        <v>1.1100000000000001</v>
      </c>
      <c r="G28" s="101">
        <v>1.1100000000000001</v>
      </c>
      <c r="H28" s="101">
        <v>1.1100000000000001</v>
      </c>
      <c r="I28" s="101">
        <v>1.1100000000000001</v>
      </c>
      <c r="J28" s="101">
        <v>1.1100000000000001</v>
      </c>
      <c r="K28" s="101">
        <v>1.1100000000000001</v>
      </c>
      <c r="L28" s="101">
        <v>1.1100000000000001</v>
      </c>
      <c r="M28" s="101">
        <v>1.1100000000000001</v>
      </c>
      <c r="N28" s="101">
        <v>1.1100000000000001</v>
      </c>
      <c r="O28">
        <v>1.1100000000000001</v>
      </c>
      <c r="P28">
        <v>1.1100000000000001</v>
      </c>
      <c r="Q28">
        <v>1.1100000000000001</v>
      </c>
      <c r="R28">
        <v>1.1100000000000001</v>
      </c>
      <c r="S28">
        <v>1.1100000000000001</v>
      </c>
      <c r="T28">
        <v>1.1100000000000001</v>
      </c>
      <c r="U28">
        <v>1.1100000000000001</v>
      </c>
      <c r="V28">
        <v>1.1100000000000001</v>
      </c>
      <c r="W28">
        <v>1.1100000000000001</v>
      </c>
      <c r="X28">
        <v>1.1100000000000001</v>
      </c>
    </row>
    <row r="29" spans="1:24" x14ac:dyDescent="0.35">
      <c r="A29" s="79" t="str">
        <f>Rates!A29</f>
        <v>Supported Living Services, 1:1</v>
      </c>
      <c r="B29" t="s">
        <v>372</v>
      </c>
      <c r="C29" s="101">
        <v>1.19</v>
      </c>
      <c r="D29" s="101">
        <v>1.19</v>
      </c>
      <c r="E29" s="101">
        <v>1.19</v>
      </c>
      <c r="F29" s="101">
        <v>1.19</v>
      </c>
      <c r="G29" s="101">
        <v>1.19</v>
      </c>
      <c r="H29" s="101">
        <v>1.19</v>
      </c>
      <c r="I29" s="101">
        <v>1.19</v>
      </c>
      <c r="J29" s="101">
        <v>1.19</v>
      </c>
      <c r="K29" s="101">
        <v>1.19</v>
      </c>
      <c r="L29" s="101">
        <v>1.19</v>
      </c>
      <c r="M29" s="101">
        <v>1.19</v>
      </c>
      <c r="N29" s="101">
        <v>1.19</v>
      </c>
      <c r="O29">
        <v>1.19</v>
      </c>
      <c r="P29">
        <v>1.19</v>
      </c>
      <c r="Q29">
        <v>1.19</v>
      </c>
      <c r="R29">
        <v>1.19</v>
      </c>
      <c r="S29">
        <v>1.19</v>
      </c>
      <c r="T29">
        <v>1.19</v>
      </c>
      <c r="U29">
        <v>1.19</v>
      </c>
      <c r="V29">
        <v>1.19</v>
      </c>
      <c r="W29">
        <v>1.19</v>
      </c>
      <c r="X29">
        <v>1.19</v>
      </c>
    </row>
    <row r="30" spans="1:24" x14ac:dyDescent="0.35">
      <c r="A30" s="79" t="str">
        <f>Rates!A30</f>
        <v>Supported Living Services, 1:2</v>
      </c>
      <c r="B30" t="s">
        <v>373</v>
      </c>
      <c r="C30" s="101">
        <v>1.2</v>
      </c>
      <c r="D30" s="101">
        <v>1.21</v>
      </c>
      <c r="E30" s="101">
        <v>1.21</v>
      </c>
      <c r="F30" s="101">
        <v>1.21</v>
      </c>
      <c r="G30" s="101">
        <v>1.21</v>
      </c>
      <c r="H30" s="101">
        <v>1.2</v>
      </c>
      <c r="I30" s="101">
        <v>1.21</v>
      </c>
      <c r="J30" s="101">
        <v>1.21</v>
      </c>
      <c r="K30" s="101">
        <v>1.2</v>
      </c>
      <c r="L30" s="101">
        <v>1.2</v>
      </c>
      <c r="M30" s="101">
        <v>1.21</v>
      </c>
      <c r="N30" s="101">
        <v>1.21</v>
      </c>
      <c r="O30">
        <v>1.21</v>
      </c>
      <c r="P30">
        <v>1.2</v>
      </c>
      <c r="Q30">
        <v>1.2</v>
      </c>
      <c r="R30">
        <v>1.21</v>
      </c>
      <c r="S30">
        <v>1.21</v>
      </c>
      <c r="T30">
        <v>1.21</v>
      </c>
      <c r="U30">
        <v>1.21</v>
      </c>
      <c r="V30">
        <v>1.21</v>
      </c>
      <c r="W30">
        <v>1.21</v>
      </c>
      <c r="X30">
        <v>1.21</v>
      </c>
    </row>
    <row r="31" spans="1:24" x14ac:dyDescent="0.35">
      <c r="A31" s="79" t="str">
        <f>Rates!A31</f>
        <v>Supported Living Services, 1:3</v>
      </c>
      <c r="B31" t="s">
        <v>374</v>
      </c>
      <c r="C31" s="101">
        <v>1.21</v>
      </c>
      <c r="D31" s="101">
        <v>1.22</v>
      </c>
      <c r="E31" s="101">
        <v>1.22</v>
      </c>
      <c r="F31" s="101">
        <v>1.21</v>
      </c>
      <c r="G31" s="101">
        <v>1.22</v>
      </c>
      <c r="H31" s="101">
        <v>1.21</v>
      </c>
      <c r="I31" s="101">
        <v>1.22</v>
      </c>
      <c r="J31" s="101">
        <v>1.22</v>
      </c>
      <c r="K31" s="101">
        <v>1.21</v>
      </c>
      <c r="L31" s="101">
        <v>1.21</v>
      </c>
      <c r="M31" s="101">
        <v>1.21</v>
      </c>
      <c r="N31" s="101">
        <v>1.21</v>
      </c>
      <c r="O31">
        <v>1.21</v>
      </c>
      <c r="P31">
        <v>1.21</v>
      </c>
      <c r="Q31">
        <v>1.21</v>
      </c>
      <c r="R31">
        <v>1.21</v>
      </c>
      <c r="S31">
        <v>1.21</v>
      </c>
      <c r="T31">
        <v>1.22</v>
      </c>
      <c r="U31">
        <v>1.21</v>
      </c>
      <c r="V31">
        <v>1.21</v>
      </c>
      <c r="W31">
        <v>1.22</v>
      </c>
      <c r="X31">
        <v>1.22</v>
      </c>
    </row>
    <row r="32" spans="1:24" x14ac:dyDescent="0.35">
      <c r="A32" s="79" t="str">
        <f>Rates!A32</f>
        <v>Parenting Support Services, 1:1</v>
      </c>
      <c r="B32" t="s">
        <v>375</v>
      </c>
      <c r="C32" s="101">
        <v>1.23</v>
      </c>
      <c r="D32" s="101">
        <v>1.25</v>
      </c>
      <c r="E32" s="101">
        <v>1.25</v>
      </c>
      <c r="F32" s="101">
        <v>1.24</v>
      </c>
      <c r="G32" s="101">
        <v>1.25</v>
      </c>
      <c r="H32" s="101">
        <v>1.23</v>
      </c>
      <c r="I32" s="101">
        <v>1.25</v>
      </c>
      <c r="J32" s="101">
        <v>1.25</v>
      </c>
      <c r="K32" s="101">
        <v>1.23</v>
      </c>
      <c r="L32" s="101">
        <v>1.23</v>
      </c>
      <c r="M32" s="101">
        <v>1.24</v>
      </c>
      <c r="N32" s="101">
        <v>1.24</v>
      </c>
      <c r="O32">
        <v>1.24</v>
      </c>
      <c r="P32">
        <v>1.23</v>
      </c>
      <c r="Q32">
        <v>1.23</v>
      </c>
      <c r="R32">
        <v>1.24</v>
      </c>
      <c r="S32">
        <v>1.24</v>
      </c>
      <c r="T32">
        <v>1.25</v>
      </c>
      <c r="U32">
        <v>1.24</v>
      </c>
      <c r="V32">
        <v>1.24</v>
      </c>
      <c r="W32">
        <v>1.25</v>
      </c>
      <c r="X32">
        <v>1.25</v>
      </c>
    </row>
    <row r="33" spans="1:24" x14ac:dyDescent="0.35">
      <c r="A33" s="79" t="str">
        <f>Rates!A33</f>
        <v>Parenting Support Services, 1:2</v>
      </c>
      <c r="B33" t="s">
        <v>376</v>
      </c>
      <c r="C33" s="101">
        <v>1.26</v>
      </c>
      <c r="D33" s="101">
        <v>1.27</v>
      </c>
      <c r="E33" s="101">
        <v>1.27</v>
      </c>
      <c r="F33" s="101">
        <v>1.26</v>
      </c>
      <c r="G33" s="101">
        <v>1.27</v>
      </c>
      <c r="H33" s="101">
        <v>1.25</v>
      </c>
      <c r="I33" s="101">
        <v>1.27</v>
      </c>
      <c r="J33" s="101">
        <v>1.27</v>
      </c>
      <c r="K33" s="101">
        <v>1.25</v>
      </c>
      <c r="L33" s="101">
        <v>1.25</v>
      </c>
      <c r="M33" s="101">
        <v>1.26</v>
      </c>
      <c r="N33" s="101">
        <v>1.26</v>
      </c>
      <c r="O33">
        <v>1.26</v>
      </c>
      <c r="P33">
        <v>1.25</v>
      </c>
      <c r="Q33">
        <v>1.25</v>
      </c>
      <c r="R33">
        <v>1.26</v>
      </c>
      <c r="S33">
        <v>1.26</v>
      </c>
      <c r="T33">
        <v>1.27</v>
      </c>
      <c r="U33">
        <v>1.26</v>
      </c>
      <c r="V33">
        <v>1.26</v>
      </c>
      <c r="W33">
        <v>1.27</v>
      </c>
      <c r="X33">
        <v>1.27</v>
      </c>
    </row>
    <row r="34" spans="1:24" x14ac:dyDescent="0.35">
      <c r="A34" s="79" t="str">
        <f>Rates!A34</f>
        <v>Parenting Support Services, 1:3</v>
      </c>
      <c r="B34" t="s">
        <v>377</v>
      </c>
      <c r="C34" s="101">
        <v>1.28</v>
      </c>
      <c r="D34" s="101">
        <v>1.29</v>
      </c>
      <c r="E34" s="101">
        <v>1.29</v>
      </c>
      <c r="F34" s="101">
        <v>1.28</v>
      </c>
      <c r="G34" s="101">
        <v>1.29</v>
      </c>
      <c r="H34" s="101">
        <v>1.27</v>
      </c>
      <c r="I34" s="101">
        <v>1.29</v>
      </c>
      <c r="J34" s="101">
        <v>1.29</v>
      </c>
      <c r="K34" s="101">
        <v>1.27</v>
      </c>
      <c r="L34" s="101">
        <v>1.27</v>
      </c>
      <c r="M34" s="101">
        <v>1.28</v>
      </c>
      <c r="N34" s="101">
        <v>1.28</v>
      </c>
      <c r="O34">
        <v>1.28</v>
      </c>
      <c r="P34">
        <v>1.27</v>
      </c>
      <c r="Q34">
        <v>1.27</v>
      </c>
      <c r="R34">
        <v>1.28</v>
      </c>
      <c r="S34">
        <v>1.28</v>
      </c>
      <c r="T34">
        <v>1.29</v>
      </c>
      <c r="U34">
        <v>1.28</v>
      </c>
      <c r="V34">
        <v>1.28</v>
      </c>
      <c r="W34">
        <v>1.29</v>
      </c>
      <c r="X34">
        <v>1.29</v>
      </c>
    </row>
    <row r="35" spans="1:24" x14ac:dyDescent="0.35">
      <c r="A35" s="79" t="str">
        <f>Rates!A35</f>
        <v>Respite, 1:1</v>
      </c>
      <c r="B35" t="s">
        <v>378</v>
      </c>
      <c r="C35" s="101">
        <v>1.19</v>
      </c>
      <c r="D35" s="101">
        <v>1.2</v>
      </c>
      <c r="E35" s="101">
        <v>1.2</v>
      </c>
      <c r="F35" s="101">
        <v>1.19</v>
      </c>
      <c r="G35" s="101">
        <v>1.2</v>
      </c>
      <c r="H35" s="101">
        <v>1.19</v>
      </c>
      <c r="I35" s="101">
        <v>1.2</v>
      </c>
      <c r="J35" s="101">
        <v>1.2</v>
      </c>
      <c r="K35" s="101">
        <v>1.19</v>
      </c>
      <c r="L35" s="101">
        <v>1.19</v>
      </c>
      <c r="M35" s="101">
        <v>1.19</v>
      </c>
      <c r="N35" s="101">
        <v>1.19</v>
      </c>
      <c r="O35">
        <v>1.19</v>
      </c>
      <c r="P35">
        <v>1.19</v>
      </c>
      <c r="Q35">
        <v>1.19</v>
      </c>
      <c r="R35">
        <v>1.19</v>
      </c>
      <c r="S35">
        <v>1.19</v>
      </c>
      <c r="T35">
        <v>1.2</v>
      </c>
      <c r="U35">
        <v>1.19</v>
      </c>
      <c r="V35">
        <v>1.19</v>
      </c>
      <c r="W35">
        <v>1.2</v>
      </c>
      <c r="X35">
        <v>1.2</v>
      </c>
    </row>
    <row r="36" spans="1:24" x14ac:dyDescent="0.35">
      <c r="A36" s="79" t="str">
        <f>Rates!A36</f>
        <v>Respite, 1:2</v>
      </c>
      <c r="B36" t="s">
        <v>379</v>
      </c>
      <c r="C36" s="101">
        <v>1.2</v>
      </c>
      <c r="D36" s="101">
        <v>1.21</v>
      </c>
      <c r="E36" s="101">
        <v>1.21</v>
      </c>
      <c r="F36" s="101">
        <v>1.21</v>
      </c>
      <c r="G36" s="101">
        <v>1.21</v>
      </c>
      <c r="H36" s="101">
        <v>1.2</v>
      </c>
      <c r="I36" s="101">
        <v>1.21</v>
      </c>
      <c r="J36" s="101">
        <v>1.21</v>
      </c>
      <c r="K36" s="101">
        <v>1.2</v>
      </c>
      <c r="L36" s="101">
        <v>1.2</v>
      </c>
      <c r="M36" s="101">
        <v>1.21</v>
      </c>
      <c r="N36" s="101">
        <v>1.21</v>
      </c>
      <c r="O36">
        <v>1.21</v>
      </c>
      <c r="P36">
        <v>1.2</v>
      </c>
      <c r="Q36">
        <v>1.2</v>
      </c>
      <c r="R36">
        <v>1.21</v>
      </c>
      <c r="S36">
        <v>1.21</v>
      </c>
      <c r="T36">
        <v>1.21</v>
      </c>
      <c r="U36">
        <v>1.21</v>
      </c>
      <c r="V36">
        <v>1.21</v>
      </c>
      <c r="W36">
        <v>1.21</v>
      </c>
      <c r="X36">
        <v>1.21</v>
      </c>
    </row>
    <row r="37" spans="1:24" x14ac:dyDescent="0.35">
      <c r="A37" s="79" t="str">
        <f>Rates!A37</f>
        <v>Respite, 1:3</v>
      </c>
      <c r="B37" t="s">
        <v>380</v>
      </c>
      <c r="C37" s="101">
        <v>1.21</v>
      </c>
      <c r="D37" s="101">
        <v>1.22</v>
      </c>
      <c r="E37" s="101">
        <v>1.22</v>
      </c>
      <c r="F37" s="101">
        <v>1.21</v>
      </c>
      <c r="G37" s="101">
        <v>1.22</v>
      </c>
      <c r="H37" s="101">
        <v>1.21</v>
      </c>
      <c r="I37" s="101">
        <v>1.22</v>
      </c>
      <c r="J37" s="101">
        <v>1.22</v>
      </c>
      <c r="K37" s="101">
        <v>1.21</v>
      </c>
      <c r="L37" s="101">
        <v>1.21</v>
      </c>
      <c r="M37" s="101">
        <v>1.21</v>
      </c>
      <c r="N37" s="101">
        <v>1.21</v>
      </c>
      <c r="O37">
        <v>1.21</v>
      </c>
      <c r="P37">
        <v>1.21</v>
      </c>
      <c r="Q37">
        <v>1.21</v>
      </c>
      <c r="R37">
        <v>1.21</v>
      </c>
      <c r="S37">
        <v>1.21</v>
      </c>
      <c r="T37">
        <v>1.22</v>
      </c>
      <c r="U37">
        <v>1.21</v>
      </c>
      <c r="V37">
        <v>1.21</v>
      </c>
      <c r="W37">
        <v>1.22</v>
      </c>
      <c r="X37">
        <v>1.22</v>
      </c>
    </row>
    <row r="38" spans="1:24" x14ac:dyDescent="0.35">
      <c r="A38" s="79" t="str">
        <f>Rates!A38</f>
        <v>Respite, 1:4</v>
      </c>
      <c r="B38" t="s">
        <v>381</v>
      </c>
      <c r="C38" s="101">
        <v>1.22</v>
      </c>
      <c r="D38" s="101">
        <v>1.23</v>
      </c>
      <c r="E38" s="101">
        <v>1.23</v>
      </c>
      <c r="F38" s="101">
        <v>1.22</v>
      </c>
      <c r="G38" s="101">
        <v>1.23</v>
      </c>
      <c r="H38" s="101">
        <v>1.22</v>
      </c>
      <c r="I38" s="101">
        <v>1.23</v>
      </c>
      <c r="J38" s="101">
        <v>1.23</v>
      </c>
      <c r="K38" s="101">
        <v>1.22</v>
      </c>
      <c r="L38" s="101">
        <v>1.22</v>
      </c>
      <c r="M38" s="101">
        <v>1.22</v>
      </c>
      <c r="N38" s="101">
        <v>1.22</v>
      </c>
      <c r="O38">
        <v>1.22</v>
      </c>
      <c r="P38">
        <v>1.22</v>
      </c>
      <c r="Q38">
        <v>1.22</v>
      </c>
      <c r="R38">
        <v>1.22</v>
      </c>
      <c r="S38">
        <v>1.22</v>
      </c>
      <c r="T38">
        <v>1.23</v>
      </c>
      <c r="U38">
        <v>1.22</v>
      </c>
      <c r="V38">
        <v>1.22</v>
      </c>
      <c r="W38">
        <v>1.23</v>
      </c>
      <c r="X38">
        <v>1.23</v>
      </c>
    </row>
    <row r="39" spans="1:24" x14ac:dyDescent="0.35">
      <c r="A39" s="79" t="str">
        <f>Rates!A39</f>
        <v>Respite, 1:5</v>
      </c>
      <c r="B39" t="s">
        <v>382</v>
      </c>
      <c r="C39" s="101">
        <v>1.23</v>
      </c>
      <c r="D39" s="101">
        <v>1.23</v>
      </c>
      <c r="E39" s="101">
        <v>1.23</v>
      </c>
      <c r="F39" s="101">
        <v>1.23</v>
      </c>
      <c r="G39" s="101">
        <v>1.23</v>
      </c>
      <c r="H39" s="101">
        <v>1.23</v>
      </c>
      <c r="I39" s="101">
        <v>1.23</v>
      </c>
      <c r="J39" s="101">
        <v>1.23</v>
      </c>
      <c r="K39" s="101">
        <v>1.23</v>
      </c>
      <c r="L39" s="101">
        <v>1.23</v>
      </c>
      <c r="M39" s="101">
        <v>1.23</v>
      </c>
      <c r="N39" s="101">
        <v>1.23</v>
      </c>
      <c r="O39">
        <v>1.23</v>
      </c>
      <c r="P39">
        <v>1.23</v>
      </c>
      <c r="Q39">
        <v>1.23</v>
      </c>
      <c r="R39">
        <v>1.23</v>
      </c>
      <c r="S39">
        <v>1.23</v>
      </c>
      <c r="T39">
        <v>1.23</v>
      </c>
      <c r="U39">
        <v>1.23</v>
      </c>
      <c r="V39">
        <v>1.23</v>
      </c>
      <c r="W39">
        <v>1.23</v>
      </c>
      <c r="X39">
        <v>1.23</v>
      </c>
    </row>
    <row r="40" spans="1:24" x14ac:dyDescent="0.35">
      <c r="A40" s="79" t="str">
        <f>Rates!A40</f>
        <v>Behavioral Respite, Direct Service Professional, 1:1</v>
      </c>
      <c r="B40" t="s">
        <v>630</v>
      </c>
      <c r="C40" s="101">
        <v>1.2</v>
      </c>
      <c r="D40" s="101">
        <v>1.21</v>
      </c>
      <c r="E40" s="101">
        <v>1.21</v>
      </c>
      <c r="F40" s="101">
        <v>1.2</v>
      </c>
      <c r="G40" s="101">
        <v>1.21</v>
      </c>
      <c r="H40" s="101">
        <v>1.2</v>
      </c>
      <c r="I40" s="101">
        <v>1.21</v>
      </c>
      <c r="J40" s="101">
        <v>1.21</v>
      </c>
      <c r="K40" s="101">
        <v>1.2</v>
      </c>
      <c r="L40" s="101">
        <v>1.2</v>
      </c>
      <c r="M40" s="101">
        <v>1.2</v>
      </c>
      <c r="N40" s="101">
        <v>1.2</v>
      </c>
      <c r="O40">
        <v>1.2</v>
      </c>
      <c r="P40">
        <v>1.2</v>
      </c>
      <c r="Q40">
        <v>1.2</v>
      </c>
      <c r="R40">
        <v>1.2</v>
      </c>
      <c r="S40">
        <v>1.2</v>
      </c>
      <c r="T40">
        <v>1.21</v>
      </c>
      <c r="U40">
        <v>1.2</v>
      </c>
      <c r="V40">
        <v>1.2</v>
      </c>
      <c r="W40">
        <v>1.21</v>
      </c>
      <c r="X40">
        <v>1.21</v>
      </c>
    </row>
    <row r="41" spans="1:24" x14ac:dyDescent="0.35">
      <c r="A41" s="79" t="str">
        <f>Rates!A41</f>
        <v>Participant-Directed Respite, 1:1</v>
      </c>
      <c r="B41" t="s">
        <v>383</v>
      </c>
      <c r="C41" s="101">
        <v>1.1100000000000001</v>
      </c>
      <c r="D41" s="101">
        <v>1.1100000000000001</v>
      </c>
      <c r="E41" s="101">
        <v>1.1100000000000001</v>
      </c>
      <c r="F41" s="101">
        <v>1.1100000000000001</v>
      </c>
      <c r="G41" s="101">
        <v>1.1100000000000001</v>
      </c>
      <c r="H41" s="101">
        <v>1.1100000000000001</v>
      </c>
      <c r="I41" s="101">
        <v>1.1100000000000001</v>
      </c>
      <c r="J41" s="101">
        <v>1.1100000000000001</v>
      </c>
      <c r="K41" s="101">
        <v>1.1100000000000001</v>
      </c>
      <c r="L41" s="101">
        <v>1.1100000000000001</v>
      </c>
      <c r="M41" s="101">
        <v>1.1100000000000001</v>
      </c>
      <c r="N41" s="101">
        <v>1.1100000000000001</v>
      </c>
      <c r="O41">
        <v>1.1100000000000001</v>
      </c>
      <c r="P41">
        <v>1.1100000000000001</v>
      </c>
      <c r="Q41">
        <v>1.1100000000000001</v>
      </c>
      <c r="R41">
        <v>1.1100000000000001</v>
      </c>
      <c r="S41">
        <v>1.1100000000000001</v>
      </c>
      <c r="T41">
        <v>1.1100000000000001</v>
      </c>
      <c r="U41">
        <v>1.1100000000000001</v>
      </c>
      <c r="V41">
        <v>1.1100000000000001</v>
      </c>
      <c r="W41">
        <v>1.1100000000000001</v>
      </c>
      <c r="X41">
        <v>1.1100000000000001</v>
      </c>
    </row>
    <row r="42" spans="1:24" x14ac:dyDescent="0.35">
      <c r="A42" s="79" t="str">
        <f>Rates!A42</f>
        <v>Participant-Directed Respite, 1:2</v>
      </c>
      <c r="B42" t="s">
        <v>384</v>
      </c>
      <c r="C42" s="101">
        <v>1.1299999999999999</v>
      </c>
      <c r="D42" s="101">
        <v>1.1299999999999999</v>
      </c>
      <c r="E42" s="101">
        <v>1.1299999999999999</v>
      </c>
      <c r="F42" s="101">
        <v>1.1299999999999999</v>
      </c>
      <c r="G42" s="101">
        <v>1.1299999999999999</v>
      </c>
      <c r="H42" s="101">
        <v>1.1299999999999999</v>
      </c>
      <c r="I42" s="101">
        <v>1.1299999999999999</v>
      </c>
      <c r="J42" s="101">
        <v>1.1299999999999999</v>
      </c>
      <c r="K42" s="101">
        <v>1.1299999999999999</v>
      </c>
      <c r="L42" s="101">
        <v>1.1299999999999999</v>
      </c>
      <c r="M42" s="101">
        <v>1.1299999999999999</v>
      </c>
      <c r="N42" s="101">
        <v>1.1299999999999999</v>
      </c>
      <c r="O42">
        <v>1.1299999999999999</v>
      </c>
      <c r="P42">
        <v>1.1299999999999999</v>
      </c>
      <c r="Q42">
        <v>1.1299999999999999</v>
      </c>
      <c r="R42">
        <v>1.1299999999999999</v>
      </c>
      <c r="S42">
        <v>1.1299999999999999</v>
      </c>
      <c r="T42">
        <v>1.1299999999999999</v>
      </c>
      <c r="U42">
        <v>1.1299999999999999</v>
      </c>
      <c r="V42">
        <v>1.1299999999999999</v>
      </c>
      <c r="W42">
        <v>1.1299999999999999</v>
      </c>
      <c r="X42">
        <v>1.1299999999999999</v>
      </c>
    </row>
    <row r="43" spans="1:24" x14ac:dyDescent="0.35">
      <c r="A43" s="79" t="str">
        <f>Rates!A43</f>
        <v>Participant-Directed Respite, 1:3</v>
      </c>
      <c r="B43" t="s">
        <v>385</v>
      </c>
      <c r="C43" s="101">
        <v>1.1299999999999999</v>
      </c>
      <c r="D43" s="101">
        <v>1.1299999999999999</v>
      </c>
      <c r="E43" s="101">
        <v>1.1299999999999999</v>
      </c>
      <c r="F43" s="101">
        <v>1.1299999999999999</v>
      </c>
      <c r="G43" s="101">
        <v>1.1299999999999999</v>
      </c>
      <c r="H43" s="101">
        <v>1.1299999999999999</v>
      </c>
      <c r="I43" s="101">
        <v>1.1299999999999999</v>
      </c>
      <c r="J43" s="101">
        <v>1.1299999999999999</v>
      </c>
      <c r="K43" s="101">
        <v>1.1299999999999999</v>
      </c>
      <c r="L43" s="101">
        <v>1.1299999999999999</v>
      </c>
      <c r="M43" s="101">
        <v>1.1299999999999999</v>
      </c>
      <c r="N43" s="101">
        <v>1.1299999999999999</v>
      </c>
      <c r="O43">
        <v>1.1299999999999999</v>
      </c>
      <c r="P43">
        <v>1.1299999999999999</v>
      </c>
      <c r="Q43">
        <v>1.1299999999999999</v>
      </c>
      <c r="R43">
        <v>1.1299999999999999</v>
      </c>
      <c r="S43">
        <v>1.1299999999999999</v>
      </c>
      <c r="T43">
        <v>1.1299999999999999</v>
      </c>
      <c r="U43">
        <v>1.1299999999999999</v>
      </c>
      <c r="V43">
        <v>1.1299999999999999</v>
      </c>
      <c r="W43">
        <v>1.1299999999999999</v>
      </c>
      <c r="X43">
        <v>1.1299999999999999</v>
      </c>
    </row>
    <row r="44" spans="1:24" x14ac:dyDescent="0.35">
      <c r="A44" s="79" t="str">
        <f>Rates!A44</f>
        <v>Participant-Directed Respite, 1:4</v>
      </c>
      <c r="B44" t="s">
        <v>386</v>
      </c>
      <c r="C44" s="101">
        <v>1.1399999999999999</v>
      </c>
      <c r="D44" s="101">
        <v>1.1399999999999999</v>
      </c>
      <c r="E44" s="101">
        <v>1.1399999999999999</v>
      </c>
      <c r="F44" s="101">
        <v>1.1399999999999999</v>
      </c>
      <c r="G44" s="101">
        <v>1.1399999999999999</v>
      </c>
      <c r="H44" s="101">
        <v>1.1399999999999999</v>
      </c>
      <c r="I44" s="101">
        <v>1.1399999999999999</v>
      </c>
      <c r="J44" s="101">
        <v>1.1399999999999999</v>
      </c>
      <c r="K44" s="101">
        <v>1.1399999999999999</v>
      </c>
      <c r="L44" s="101">
        <v>1.1399999999999999</v>
      </c>
      <c r="M44" s="101">
        <v>1.1399999999999999</v>
      </c>
      <c r="N44" s="101">
        <v>1.1399999999999999</v>
      </c>
      <c r="O44">
        <v>1.1399999999999999</v>
      </c>
      <c r="P44">
        <v>1.1399999999999999</v>
      </c>
      <c r="Q44">
        <v>1.1399999999999999</v>
      </c>
      <c r="R44">
        <v>1.1399999999999999</v>
      </c>
      <c r="S44">
        <v>1.1399999999999999</v>
      </c>
      <c r="T44">
        <v>1.1399999999999999</v>
      </c>
      <c r="U44">
        <v>1.1399999999999999</v>
      </c>
      <c r="V44">
        <v>1.1399999999999999</v>
      </c>
      <c r="W44">
        <v>1.1399999999999999</v>
      </c>
      <c r="X44">
        <v>1.1399999999999999</v>
      </c>
    </row>
    <row r="45" spans="1:24" x14ac:dyDescent="0.35">
      <c r="A45" s="79" t="str">
        <f>Rates!A45</f>
        <v>Participant-Directed Respite, 1:5</v>
      </c>
      <c r="B45" t="s">
        <v>387</v>
      </c>
      <c r="C45" s="101">
        <v>1.1499999999999999</v>
      </c>
      <c r="D45" s="101">
        <v>1.1499999999999999</v>
      </c>
      <c r="E45" s="101">
        <v>1.1499999999999999</v>
      </c>
      <c r="F45" s="101">
        <v>1.1499999999999999</v>
      </c>
      <c r="G45" s="101">
        <v>1.1499999999999999</v>
      </c>
      <c r="H45" s="101">
        <v>1.1499999999999999</v>
      </c>
      <c r="I45" s="101">
        <v>1.1499999999999999</v>
      </c>
      <c r="J45" s="101">
        <v>1.1499999999999999</v>
      </c>
      <c r="K45" s="101">
        <v>1.1499999999999999</v>
      </c>
      <c r="L45" s="101">
        <v>1.1499999999999999</v>
      </c>
      <c r="M45" s="101">
        <v>1.1499999999999999</v>
      </c>
      <c r="N45" s="101">
        <v>1.1499999999999999</v>
      </c>
      <c r="O45">
        <v>1.1499999999999999</v>
      </c>
      <c r="P45">
        <v>1.1499999999999999</v>
      </c>
      <c r="Q45">
        <v>1.1499999999999999</v>
      </c>
      <c r="R45">
        <v>1.1499999999999999</v>
      </c>
      <c r="S45">
        <v>1.1499999999999999</v>
      </c>
      <c r="T45">
        <v>1.1499999999999999</v>
      </c>
      <c r="U45">
        <v>1.1499999999999999</v>
      </c>
      <c r="V45">
        <v>1.1499999999999999</v>
      </c>
      <c r="W45">
        <v>1.1499999999999999</v>
      </c>
      <c r="X45">
        <v>1.1499999999999999</v>
      </c>
    </row>
    <row r="46" spans="1:24" x14ac:dyDescent="0.35">
      <c r="A46" s="79" t="str">
        <f>Rates!A46</f>
        <v>Participant-Directed Respite, OT Rate, 1:1</v>
      </c>
      <c r="B46" t="s">
        <v>388</v>
      </c>
      <c r="C46" s="101">
        <v>1.1000000000000001</v>
      </c>
      <c r="D46" s="101">
        <v>1.1000000000000001</v>
      </c>
      <c r="E46" s="101">
        <v>1.1000000000000001</v>
      </c>
      <c r="F46" s="101">
        <v>1.1000000000000001</v>
      </c>
      <c r="G46" s="101">
        <v>1.1000000000000001</v>
      </c>
      <c r="H46" s="101">
        <v>1.1000000000000001</v>
      </c>
      <c r="I46" s="101">
        <v>1.1000000000000001</v>
      </c>
      <c r="J46" s="101">
        <v>1.1000000000000001</v>
      </c>
      <c r="K46" s="101">
        <v>1.1000000000000001</v>
      </c>
      <c r="L46" s="101">
        <v>1.1000000000000001</v>
      </c>
      <c r="M46" s="101">
        <v>1.1000000000000001</v>
      </c>
      <c r="N46" s="101">
        <v>1.1000000000000001</v>
      </c>
      <c r="O46">
        <v>1.1000000000000001</v>
      </c>
      <c r="P46">
        <v>1.1000000000000001</v>
      </c>
      <c r="Q46">
        <v>1.1000000000000001</v>
      </c>
      <c r="R46">
        <v>1.1000000000000001</v>
      </c>
      <c r="S46">
        <v>1.1000000000000001</v>
      </c>
      <c r="T46">
        <v>1.1000000000000001</v>
      </c>
      <c r="U46">
        <v>1.1000000000000001</v>
      </c>
      <c r="V46">
        <v>1.1000000000000001</v>
      </c>
      <c r="W46">
        <v>1.1000000000000001</v>
      </c>
      <c r="X46">
        <v>1.1000000000000001</v>
      </c>
    </row>
    <row r="47" spans="1:24" x14ac:dyDescent="0.35">
      <c r="A47" s="79" t="str">
        <f>Rates!A47</f>
        <v>Participant-Directed Respite, OT Rate, 1:2</v>
      </c>
      <c r="B47" t="s">
        <v>389</v>
      </c>
      <c r="C47" s="101">
        <v>1.1100000000000001</v>
      </c>
      <c r="D47" s="101">
        <v>1.1100000000000001</v>
      </c>
      <c r="E47" s="101">
        <v>1.1100000000000001</v>
      </c>
      <c r="F47" s="101">
        <v>1.1100000000000001</v>
      </c>
      <c r="G47" s="101">
        <v>1.1100000000000001</v>
      </c>
      <c r="H47" s="101">
        <v>1.1100000000000001</v>
      </c>
      <c r="I47" s="101">
        <v>1.1100000000000001</v>
      </c>
      <c r="J47" s="101">
        <v>1.1100000000000001</v>
      </c>
      <c r="K47" s="101">
        <v>1.1100000000000001</v>
      </c>
      <c r="L47" s="101">
        <v>1.1100000000000001</v>
      </c>
      <c r="M47" s="101">
        <v>1.1100000000000001</v>
      </c>
      <c r="N47" s="101">
        <v>1.1100000000000001</v>
      </c>
      <c r="O47">
        <v>1.1100000000000001</v>
      </c>
      <c r="P47">
        <v>1.1100000000000001</v>
      </c>
      <c r="Q47">
        <v>1.1100000000000001</v>
      </c>
      <c r="R47">
        <v>1.1100000000000001</v>
      </c>
      <c r="S47">
        <v>1.1100000000000001</v>
      </c>
      <c r="T47">
        <v>1.1100000000000001</v>
      </c>
      <c r="U47">
        <v>1.1100000000000001</v>
      </c>
      <c r="V47">
        <v>1.1100000000000001</v>
      </c>
      <c r="W47">
        <v>1.1100000000000001</v>
      </c>
      <c r="X47">
        <v>1.1100000000000001</v>
      </c>
    </row>
    <row r="48" spans="1:24" x14ac:dyDescent="0.35">
      <c r="A48" s="79" t="str">
        <f>Rates!A48</f>
        <v>Participant-Directed Respite, OT Rate, 1:2</v>
      </c>
      <c r="B48" t="s">
        <v>390</v>
      </c>
      <c r="C48" s="101">
        <v>1.1100000000000001</v>
      </c>
      <c r="D48" s="101">
        <v>1.1100000000000001</v>
      </c>
      <c r="E48" s="101">
        <v>1.1100000000000001</v>
      </c>
      <c r="F48" s="101">
        <v>1.1100000000000001</v>
      </c>
      <c r="G48" s="101">
        <v>1.1100000000000001</v>
      </c>
      <c r="H48" s="101">
        <v>1.1100000000000001</v>
      </c>
      <c r="I48" s="101">
        <v>1.1100000000000001</v>
      </c>
      <c r="J48" s="101">
        <v>1.1100000000000001</v>
      </c>
      <c r="K48" s="101">
        <v>1.1100000000000001</v>
      </c>
      <c r="L48" s="101">
        <v>1.1100000000000001</v>
      </c>
      <c r="M48" s="101">
        <v>1.1100000000000001</v>
      </c>
      <c r="N48" s="101">
        <v>1.1100000000000001</v>
      </c>
      <c r="O48">
        <v>1.1100000000000001</v>
      </c>
      <c r="P48">
        <v>1.1100000000000001</v>
      </c>
      <c r="Q48">
        <v>1.1100000000000001</v>
      </c>
      <c r="R48">
        <v>1.1100000000000001</v>
      </c>
      <c r="S48">
        <v>1.1100000000000001</v>
      </c>
      <c r="T48">
        <v>1.1100000000000001</v>
      </c>
      <c r="U48">
        <v>1.1100000000000001</v>
      </c>
      <c r="V48">
        <v>1.1100000000000001</v>
      </c>
      <c r="W48">
        <v>1.1100000000000001</v>
      </c>
      <c r="X48">
        <v>1.1100000000000001</v>
      </c>
    </row>
    <row r="49" spans="1:24" x14ac:dyDescent="0.35">
      <c r="A49" s="79" t="str">
        <f>Rates!A49</f>
        <v>Participant-Directed Respite, OT Rate, 1:4</v>
      </c>
      <c r="B49" t="s">
        <v>391</v>
      </c>
      <c r="C49" s="101">
        <v>1.1200000000000001</v>
      </c>
      <c r="D49" s="101">
        <v>1.1200000000000001</v>
      </c>
      <c r="E49" s="101">
        <v>1.1200000000000001</v>
      </c>
      <c r="F49" s="101">
        <v>1.1200000000000001</v>
      </c>
      <c r="G49" s="101">
        <v>1.1200000000000001</v>
      </c>
      <c r="H49" s="101">
        <v>1.1200000000000001</v>
      </c>
      <c r="I49" s="101">
        <v>1.1200000000000001</v>
      </c>
      <c r="J49" s="101">
        <v>1.1200000000000001</v>
      </c>
      <c r="K49" s="101">
        <v>1.1200000000000001</v>
      </c>
      <c r="L49" s="101">
        <v>1.1200000000000001</v>
      </c>
      <c r="M49" s="101">
        <v>1.1200000000000001</v>
      </c>
      <c r="N49" s="101">
        <v>1.1200000000000001</v>
      </c>
      <c r="O49">
        <v>1.1200000000000001</v>
      </c>
      <c r="P49">
        <v>1.1200000000000001</v>
      </c>
      <c r="Q49">
        <v>1.1200000000000001</v>
      </c>
      <c r="R49">
        <v>1.1200000000000001</v>
      </c>
      <c r="S49">
        <v>1.1200000000000001</v>
      </c>
      <c r="T49">
        <v>1.1200000000000001</v>
      </c>
      <c r="U49">
        <v>1.1200000000000001</v>
      </c>
      <c r="V49">
        <v>1.1200000000000001</v>
      </c>
      <c r="W49">
        <v>1.1200000000000001</v>
      </c>
      <c r="X49">
        <v>1.1200000000000001</v>
      </c>
    </row>
    <row r="50" spans="1:24" x14ac:dyDescent="0.35">
      <c r="A50" s="79" t="str">
        <f>Rates!A50</f>
        <v>Participant-Directed Respite, OT Rate, 1:5</v>
      </c>
      <c r="B50" t="s">
        <v>392</v>
      </c>
      <c r="C50" s="101">
        <v>1.1299999999999999</v>
      </c>
      <c r="D50" s="101">
        <v>1.1299999999999999</v>
      </c>
      <c r="E50" s="101">
        <v>1.1299999999999999</v>
      </c>
      <c r="F50" s="101">
        <v>1.1299999999999999</v>
      </c>
      <c r="G50" s="101">
        <v>1.1299999999999999</v>
      </c>
      <c r="H50" s="101">
        <v>1.1299999999999999</v>
      </c>
      <c r="I50" s="101">
        <v>1.1299999999999999</v>
      </c>
      <c r="J50" s="101">
        <v>1.1299999999999999</v>
      </c>
      <c r="K50" s="101">
        <v>1.1299999999999999</v>
      </c>
      <c r="L50" s="101">
        <v>1.1299999999999999</v>
      </c>
      <c r="M50" s="101">
        <v>1.1299999999999999</v>
      </c>
      <c r="N50" s="101">
        <v>1.1299999999999999</v>
      </c>
      <c r="O50">
        <v>1.1299999999999999</v>
      </c>
      <c r="P50">
        <v>1.1299999999999999</v>
      </c>
      <c r="Q50">
        <v>1.1299999999999999</v>
      </c>
      <c r="R50">
        <v>1.1299999999999999</v>
      </c>
      <c r="S50">
        <v>1.1299999999999999</v>
      </c>
      <c r="T50">
        <v>1.1299999999999999</v>
      </c>
      <c r="U50">
        <v>1.1299999999999999</v>
      </c>
      <c r="V50">
        <v>1.1299999999999999</v>
      </c>
      <c r="W50">
        <v>1.1299999999999999</v>
      </c>
      <c r="X50">
        <v>1.1299999999999999</v>
      </c>
    </row>
    <row r="51" spans="1:24" x14ac:dyDescent="0.35">
      <c r="A51" s="79" t="str">
        <f>Rates!A51</f>
        <v>Tutor Services, 1:1</v>
      </c>
      <c r="B51" t="s">
        <v>393</v>
      </c>
      <c r="C51" s="101">
        <v>1.27</v>
      </c>
      <c r="D51" s="101">
        <v>1.29</v>
      </c>
      <c r="E51" s="101">
        <v>1.29</v>
      </c>
      <c r="F51" s="101">
        <v>1.27</v>
      </c>
      <c r="G51" s="101">
        <v>1.29</v>
      </c>
      <c r="H51" s="101">
        <v>1.25</v>
      </c>
      <c r="I51" s="101">
        <v>1.29</v>
      </c>
      <c r="J51" s="101">
        <v>1.29</v>
      </c>
      <c r="K51" s="101">
        <v>1.25</v>
      </c>
      <c r="L51" s="101">
        <v>1.25</v>
      </c>
      <c r="M51" s="101">
        <v>1.27</v>
      </c>
      <c r="N51" s="101">
        <v>1.27</v>
      </c>
      <c r="O51">
        <v>1.27</v>
      </c>
      <c r="P51">
        <v>1.25</v>
      </c>
      <c r="Q51">
        <v>1.25</v>
      </c>
      <c r="R51">
        <v>1.27</v>
      </c>
      <c r="S51">
        <v>1.27</v>
      </c>
      <c r="T51">
        <v>1.29</v>
      </c>
      <c r="U51">
        <v>1.27</v>
      </c>
      <c r="V51">
        <v>1.27</v>
      </c>
      <c r="W51">
        <v>1.29</v>
      </c>
      <c r="X51">
        <v>1.29</v>
      </c>
    </row>
    <row r="52" spans="1:24" x14ac:dyDescent="0.35">
      <c r="A52" s="79" t="str">
        <f>Rates!A52</f>
        <v>Tutor Services, 1:2</v>
      </c>
      <c r="B52" t="s">
        <v>394</v>
      </c>
      <c r="C52" s="101">
        <v>1.29</v>
      </c>
      <c r="D52" s="101">
        <v>1.32</v>
      </c>
      <c r="E52" s="101">
        <v>1.32</v>
      </c>
      <c r="F52" s="101">
        <v>1.3</v>
      </c>
      <c r="G52" s="101">
        <v>1.32</v>
      </c>
      <c r="H52" s="101">
        <v>1.28</v>
      </c>
      <c r="I52" s="101">
        <v>1.32</v>
      </c>
      <c r="J52" s="101">
        <v>1.32</v>
      </c>
      <c r="K52" s="101">
        <v>1.28</v>
      </c>
      <c r="L52" s="101">
        <v>1.28</v>
      </c>
      <c r="M52" s="101">
        <v>1.3</v>
      </c>
      <c r="N52" s="101">
        <v>1.3</v>
      </c>
      <c r="O52">
        <v>1.3</v>
      </c>
      <c r="P52">
        <v>1.28</v>
      </c>
      <c r="Q52">
        <v>1.28</v>
      </c>
      <c r="R52">
        <v>1.3</v>
      </c>
      <c r="S52">
        <v>1.3</v>
      </c>
      <c r="T52">
        <v>1.32</v>
      </c>
      <c r="U52">
        <v>1.3</v>
      </c>
      <c r="V52">
        <v>1.3</v>
      </c>
      <c r="W52">
        <v>1.32</v>
      </c>
      <c r="X52">
        <v>1.32</v>
      </c>
    </row>
    <row r="53" spans="1:24" x14ac:dyDescent="0.35">
      <c r="A53" s="79" t="str">
        <f>Rates!A53</f>
        <v>Tutor Services, 1:3</v>
      </c>
      <c r="B53" t="s">
        <v>395</v>
      </c>
      <c r="C53" s="101">
        <v>1.31</v>
      </c>
      <c r="D53" s="101">
        <v>1.34</v>
      </c>
      <c r="E53" s="101">
        <v>1.34</v>
      </c>
      <c r="F53" s="101">
        <v>1.32</v>
      </c>
      <c r="G53" s="101">
        <v>1.34</v>
      </c>
      <c r="H53" s="101">
        <v>1.3</v>
      </c>
      <c r="I53" s="101">
        <v>1.34</v>
      </c>
      <c r="J53" s="101">
        <v>1.34</v>
      </c>
      <c r="K53" s="101">
        <v>1.3</v>
      </c>
      <c r="L53" s="101">
        <v>1.3</v>
      </c>
      <c r="M53" s="101">
        <v>1.32</v>
      </c>
      <c r="N53" s="101">
        <v>1.32</v>
      </c>
      <c r="O53">
        <v>1.32</v>
      </c>
      <c r="P53">
        <v>1.3</v>
      </c>
      <c r="Q53">
        <v>1.3</v>
      </c>
      <c r="R53">
        <v>1.32</v>
      </c>
      <c r="S53">
        <v>1.32</v>
      </c>
      <c r="T53">
        <v>1.34</v>
      </c>
      <c r="U53">
        <v>1.32</v>
      </c>
      <c r="V53">
        <v>1.32</v>
      </c>
      <c r="W53">
        <v>1.34</v>
      </c>
      <c r="X53">
        <v>1.34</v>
      </c>
    </row>
    <row r="54" spans="1:24" x14ac:dyDescent="0.35">
      <c r="A54" s="79" t="str">
        <f>Rates!A54</f>
        <v>Housekeeping, 1:1</v>
      </c>
      <c r="B54" t="s">
        <v>396</v>
      </c>
      <c r="C54" s="101">
        <v>1.2</v>
      </c>
      <c r="D54" s="101">
        <v>1.23</v>
      </c>
      <c r="E54" s="101">
        <v>1.23</v>
      </c>
      <c r="F54" s="101">
        <v>1.21</v>
      </c>
      <c r="G54" s="101">
        <v>1.23</v>
      </c>
      <c r="H54" s="101">
        <v>1.19</v>
      </c>
      <c r="I54" s="101">
        <v>1.23</v>
      </c>
      <c r="J54" s="101">
        <v>1.23</v>
      </c>
      <c r="K54" s="101">
        <v>1.19</v>
      </c>
      <c r="L54" s="101">
        <v>1.19</v>
      </c>
      <c r="M54" s="101">
        <v>1.21</v>
      </c>
      <c r="N54" s="101">
        <v>1.21</v>
      </c>
      <c r="O54">
        <v>1.21</v>
      </c>
      <c r="P54">
        <v>1.19</v>
      </c>
      <c r="Q54">
        <v>1.19</v>
      </c>
      <c r="R54">
        <v>1.21</v>
      </c>
      <c r="S54">
        <v>1.21</v>
      </c>
      <c r="T54">
        <v>1.23</v>
      </c>
      <c r="U54">
        <v>1.21</v>
      </c>
      <c r="V54">
        <v>1.21</v>
      </c>
      <c r="W54">
        <v>1.23</v>
      </c>
      <c r="X54">
        <v>1.23</v>
      </c>
    </row>
    <row r="55" spans="1:24" x14ac:dyDescent="0.35">
      <c r="A55" s="79" t="str">
        <f>Rates!A55</f>
        <v>Housekeeping, 1:2</v>
      </c>
      <c r="B55" t="s">
        <v>397</v>
      </c>
      <c r="C55" s="101">
        <v>1.2</v>
      </c>
      <c r="D55" s="101">
        <v>1.23</v>
      </c>
      <c r="E55" s="101">
        <v>1.23</v>
      </c>
      <c r="F55" s="101">
        <v>1.21</v>
      </c>
      <c r="G55" s="101">
        <v>1.23</v>
      </c>
      <c r="H55" s="101">
        <v>1.19</v>
      </c>
      <c r="I55" s="101">
        <v>1.23</v>
      </c>
      <c r="J55" s="101">
        <v>1.23</v>
      </c>
      <c r="K55" s="101">
        <v>1.19</v>
      </c>
      <c r="L55" s="101">
        <v>1.19</v>
      </c>
      <c r="M55" s="101">
        <v>1.21</v>
      </c>
      <c r="N55" s="101">
        <v>1.21</v>
      </c>
      <c r="O55">
        <v>1.21</v>
      </c>
      <c r="P55">
        <v>1.19</v>
      </c>
      <c r="Q55">
        <v>1.19</v>
      </c>
      <c r="R55">
        <v>1.21</v>
      </c>
      <c r="S55">
        <v>1.21</v>
      </c>
      <c r="T55">
        <v>1.23</v>
      </c>
      <c r="U55">
        <v>1.21</v>
      </c>
      <c r="V55">
        <v>1.21</v>
      </c>
      <c r="W55">
        <v>1.23</v>
      </c>
      <c r="X55">
        <v>1.23</v>
      </c>
    </row>
    <row r="56" spans="1:24" x14ac:dyDescent="0.35">
      <c r="A56" s="79" t="str">
        <f>Rates!A56</f>
        <v>Housekeeping, 1:3</v>
      </c>
      <c r="B56" t="s">
        <v>398</v>
      </c>
      <c r="C56" s="101">
        <v>1.2</v>
      </c>
      <c r="D56" s="101">
        <v>1.23</v>
      </c>
      <c r="E56" s="101">
        <v>1.23</v>
      </c>
      <c r="F56" s="101">
        <v>1.21</v>
      </c>
      <c r="G56" s="101">
        <v>1.23</v>
      </c>
      <c r="H56" s="101">
        <v>1.19</v>
      </c>
      <c r="I56" s="101">
        <v>1.23</v>
      </c>
      <c r="J56" s="101">
        <v>1.23</v>
      </c>
      <c r="K56" s="101">
        <v>1.19</v>
      </c>
      <c r="L56" s="101">
        <v>1.19</v>
      </c>
      <c r="M56" s="101">
        <v>1.21</v>
      </c>
      <c r="N56" s="101">
        <v>1.21</v>
      </c>
      <c r="O56">
        <v>1.21</v>
      </c>
      <c r="P56">
        <v>1.19</v>
      </c>
      <c r="Q56">
        <v>1.19</v>
      </c>
      <c r="R56">
        <v>1.21</v>
      </c>
      <c r="S56">
        <v>1.21</v>
      </c>
      <c r="T56">
        <v>1.23</v>
      </c>
      <c r="U56">
        <v>1.21</v>
      </c>
      <c r="V56">
        <v>1.21</v>
      </c>
      <c r="W56">
        <v>1.23</v>
      </c>
      <c r="X56">
        <v>1.23</v>
      </c>
    </row>
    <row r="57" spans="1:24" x14ac:dyDescent="0.35">
      <c r="A57" s="79" t="str">
        <f>Rates!A57</f>
        <v>Supplemental Prog. Supp. - Other Svcs</v>
      </c>
      <c r="B57" t="s">
        <v>399</v>
      </c>
      <c r="C57" s="101">
        <v>1.1499999999999999</v>
      </c>
      <c r="D57" s="101">
        <v>1.1499999999999999</v>
      </c>
      <c r="E57" s="101">
        <v>1.1499999999999999</v>
      </c>
      <c r="F57" s="101">
        <v>1.1499999999999999</v>
      </c>
      <c r="G57" s="101">
        <v>1.1499999999999999</v>
      </c>
      <c r="H57" s="101">
        <v>1.1499999999999999</v>
      </c>
      <c r="I57" s="101">
        <v>1.1499999999999999</v>
      </c>
      <c r="J57" s="101">
        <v>1.1499999999999999</v>
      </c>
      <c r="K57" s="101">
        <v>1.1499999999999999</v>
      </c>
      <c r="L57" s="101">
        <v>1.1499999999999999</v>
      </c>
      <c r="M57" s="101">
        <v>1.1499999999999999</v>
      </c>
      <c r="N57" s="101">
        <v>1.1499999999999999</v>
      </c>
      <c r="O57">
        <v>1.1499999999999999</v>
      </c>
      <c r="P57">
        <v>1.1499999999999999</v>
      </c>
      <c r="Q57">
        <v>1.1499999999999999</v>
      </c>
      <c r="R57">
        <v>1.1499999999999999</v>
      </c>
      <c r="S57">
        <v>1.1499999999999999</v>
      </c>
      <c r="T57">
        <v>1.1499999999999999</v>
      </c>
      <c r="U57">
        <v>1.1499999999999999</v>
      </c>
      <c r="V57">
        <v>1.1499999999999999</v>
      </c>
      <c r="W57">
        <v>1.1499999999999999</v>
      </c>
      <c r="X57">
        <v>1.1499999999999999</v>
      </c>
    </row>
    <row r="58" spans="1:24" x14ac:dyDescent="0.35">
      <c r="A58" s="79" t="str">
        <f>Rates!A58</f>
        <v>Supplemental Residential Prog. Supp.</v>
      </c>
      <c r="B58" t="s">
        <v>400</v>
      </c>
      <c r="C58" s="101">
        <v>1.1499999999999999</v>
      </c>
      <c r="D58" s="101">
        <v>1.1499999999999999</v>
      </c>
      <c r="E58" s="101">
        <v>1.1499999999999999</v>
      </c>
      <c r="F58" s="101">
        <v>1.1499999999999999</v>
      </c>
      <c r="G58" s="101">
        <v>1.1499999999999999</v>
      </c>
      <c r="H58" s="101">
        <v>1.1499999999999999</v>
      </c>
      <c r="I58" s="101">
        <v>1.1499999999999999</v>
      </c>
      <c r="J58" s="101">
        <v>1.1499999999999999</v>
      </c>
      <c r="K58" s="101">
        <v>1.1499999999999999</v>
      </c>
      <c r="L58" s="101">
        <v>1.1499999999999999</v>
      </c>
      <c r="M58" s="101">
        <v>1.1499999999999999</v>
      </c>
      <c r="N58" s="101">
        <v>1.1499999999999999</v>
      </c>
      <c r="O58">
        <v>1.1499999999999999</v>
      </c>
      <c r="P58">
        <v>1.1499999999999999</v>
      </c>
      <c r="Q58">
        <v>1.1499999999999999</v>
      </c>
      <c r="R58">
        <v>1.1499999999999999</v>
      </c>
      <c r="S58">
        <v>1.1499999999999999</v>
      </c>
      <c r="T58">
        <v>1.1499999999999999</v>
      </c>
      <c r="U58">
        <v>1.1499999999999999</v>
      </c>
      <c r="V58">
        <v>1.1499999999999999</v>
      </c>
      <c r="W58">
        <v>1.1499999999999999</v>
      </c>
      <c r="X58">
        <v>1.1499999999999999</v>
      </c>
    </row>
    <row r="59" spans="1:24" x14ac:dyDescent="0.35">
      <c r="A59" s="79" t="str">
        <f>Rates!A59</f>
        <v>Day Services, 1:10</v>
      </c>
      <c r="B59" t="s">
        <v>401</v>
      </c>
      <c r="C59" s="101">
        <v>1.3</v>
      </c>
      <c r="D59" s="101">
        <v>1.3</v>
      </c>
      <c r="E59" s="101">
        <v>1.3</v>
      </c>
      <c r="F59" s="101">
        <v>1.3</v>
      </c>
      <c r="G59" s="101">
        <v>1.3</v>
      </c>
      <c r="H59" s="101">
        <v>1.3</v>
      </c>
      <c r="I59" s="101">
        <v>1.3</v>
      </c>
      <c r="J59" s="101">
        <v>1.3</v>
      </c>
      <c r="K59" s="101">
        <v>1.3</v>
      </c>
      <c r="L59" s="101">
        <v>1.3</v>
      </c>
      <c r="M59" s="101">
        <v>1.3</v>
      </c>
      <c r="N59" s="101">
        <v>1.3</v>
      </c>
      <c r="O59">
        <v>1.3</v>
      </c>
      <c r="P59">
        <v>1.3</v>
      </c>
      <c r="Q59">
        <v>1.3</v>
      </c>
      <c r="R59">
        <v>1.3</v>
      </c>
      <c r="S59">
        <v>1.3</v>
      </c>
      <c r="T59">
        <v>1.3</v>
      </c>
      <c r="U59">
        <v>1.3</v>
      </c>
      <c r="V59">
        <v>1.3</v>
      </c>
      <c r="W59">
        <v>1.3</v>
      </c>
      <c r="X59">
        <v>1.3</v>
      </c>
    </row>
    <row r="60" spans="1:24" x14ac:dyDescent="0.35">
      <c r="A60" s="79" t="str">
        <f>Rates!A60</f>
        <v>Day Services, 1:9</v>
      </c>
      <c r="B60" t="s">
        <v>402</v>
      </c>
      <c r="C60" s="101">
        <v>1.29</v>
      </c>
      <c r="D60" s="101">
        <v>1.29</v>
      </c>
      <c r="E60" s="101">
        <v>1.29</v>
      </c>
      <c r="F60" s="101">
        <v>1.29</v>
      </c>
      <c r="G60" s="101">
        <v>1.29</v>
      </c>
      <c r="H60" s="101">
        <v>1.29</v>
      </c>
      <c r="I60" s="101">
        <v>1.29</v>
      </c>
      <c r="J60" s="101">
        <v>1.29</v>
      </c>
      <c r="K60" s="101">
        <v>1.29</v>
      </c>
      <c r="L60" s="101">
        <v>1.29</v>
      </c>
      <c r="M60" s="101">
        <v>1.29</v>
      </c>
      <c r="N60" s="101">
        <v>1.29</v>
      </c>
      <c r="O60">
        <v>1.29</v>
      </c>
      <c r="P60">
        <v>1.29</v>
      </c>
      <c r="Q60">
        <v>1.29</v>
      </c>
      <c r="R60">
        <v>1.29</v>
      </c>
      <c r="S60">
        <v>1.29</v>
      </c>
      <c r="T60">
        <v>1.29</v>
      </c>
      <c r="U60">
        <v>1.29</v>
      </c>
      <c r="V60">
        <v>1.29</v>
      </c>
      <c r="W60">
        <v>1.29</v>
      </c>
      <c r="X60">
        <v>1.29</v>
      </c>
    </row>
    <row r="61" spans="1:24" x14ac:dyDescent="0.35">
      <c r="A61" s="79" t="str">
        <f>Rates!A61</f>
        <v>Day Services, 1:8</v>
      </c>
      <c r="B61" t="s">
        <v>403</v>
      </c>
      <c r="C61" s="101">
        <v>1.28</v>
      </c>
      <c r="D61" s="101">
        <v>1.28</v>
      </c>
      <c r="E61" s="101">
        <v>1.28</v>
      </c>
      <c r="F61" s="101">
        <v>1.28</v>
      </c>
      <c r="G61" s="101">
        <v>1.28</v>
      </c>
      <c r="H61" s="101">
        <v>1.28</v>
      </c>
      <c r="I61" s="101">
        <v>1.28</v>
      </c>
      <c r="J61" s="101">
        <v>1.28</v>
      </c>
      <c r="K61" s="101">
        <v>1.28</v>
      </c>
      <c r="L61" s="101">
        <v>1.28</v>
      </c>
      <c r="M61" s="101">
        <v>1.28</v>
      </c>
      <c r="N61" s="101">
        <v>1.28</v>
      </c>
      <c r="O61">
        <v>1.28</v>
      </c>
      <c r="P61">
        <v>1.28</v>
      </c>
      <c r="Q61">
        <v>1.28</v>
      </c>
      <c r="R61">
        <v>1.28</v>
      </c>
      <c r="S61">
        <v>1.28</v>
      </c>
      <c r="T61">
        <v>1.28</v>
      </c>
      <c r="U61">
        <v>1.28</v>
      </c>
      <c r="V61">
        <v>1.28</v>
      </c>
      <c r="W61">
        <v>1.28</v>
      </c>
      <c r="X61">
        <v>1.28</v>
      </c>
    </row>
    <row r="62" spans="1:24" x14ac:dyDescent="0.35">
      <c r="A62" s="79" t="str">
        <f>Rates!A62</f>
        <v>Day Services, 1:7</v>
      </c>
      <c r="B62" t="s">
        <v>404</v>
      </c>
      <c r="C62" s="101">
        <v>1.27</v>
      </c>
      <c r="D62" s="101">
        <v>1.27</v>
      </c>
      <c r="E62" s="101">
        <v>1.27</v>
      </c>
      <c r="F62" s="101">
        <v>1.27</v>
      </c>
      <c r="G62" s="101">
        <v>1.27</v>
      </c>
      <c r="H62" s="101">
        <v>1.27</v>
      </c>
      <c r="I62" s="101">
        <v>1.27</v>
      </c>
      <c r="J62" s="101">
        <v>1.27</v>
      </c>
      <c r="K62" s="101">
        <v>1.27</v>
      </c>
      <c r="L62" s="101">
        <v>1.27</v>
      </c>
      <c r="M62" s="101">
        <v>1.27</v>
      </c>
      <c r="N62" s="101">
        <v>1.27</v>
      </c>
      <c r="O62">
        <v>1.27</v>
      </c>
      <c r="P62">
        <v>1.27</v>
      </c>
      <c r="Q62">
        <v>1.27</v>
      </c>
      <c r="R62">
        <v>1.27</v>
      </c>
      <c r="S62">
        <v>1.27</v>
      </c>
      <c r="T62">
        <v>1.27</v>
      </c>
      <c r="U62">
        <v>1.27</v>
      </c>
      <c r="V62">
        <v>1.27</v>
      </c>
      <c r="W62">
        <v>1.27</v>
      </c>
      <c r="X62">
        <v>1.27</v>
      </c>
    </row>
    <row r="63" spans="1:24" x14ac:dyDescent="0.35">
      <c r="A63" s="79" t="str">
        <f>Rates!A63</f>
        <v>Day Services, 1:6</v>
      </c>
      <c r="B63" t="s">
        <v>405</v>
      </c>
      <c r="C63" s="101">
        <v>1.26</v>
      </c>
      <c r="D63" s="101">
        <v>1.26</v>
      </c>
      <c r="E63" s="101">
        <v>1.26</v>
      </c>
      <c r="F63" s="101">
        <v>1.26</v>
      </c>
      <c r="G63" s="101">
        <v>1.26</v>
      </c>
      <c r="H63" s="101">
        <v>1.26</v>
      </c>
      <c r="I63" s="101">
        <v>1.26</v>
      </c>
      <c r="J63" s="101">
        <v>1.26</v>
      </c>
      <c r="K63" s="101">
        <v>1.26</v>
      </c>
      <c r="L63" s="101">
        <v>1.26</v>
      </c>
      <c r="M63" s="101">
        <v>1.26</v>
      </c>
      <c r="N63" s="101">
        <v>1.26</v>
      </c>
      <c r="O63">
        <v>1.26</v>
      </c>
      <c r="P63">
        <v>1.26</v>
      </c>
      <c r="Q63">
        <v>1.26</v>
      </c>
      <c r="R63">
        <v>1.26</v>
      </c>
      <c r="S63">
        <v>1.26</v>
      </c>
      <c r="T63">
        <v>1.26</v>
      </c>
      <c r="U63">
        <v>1.26</v>
      </c>
      <c r="V63">
        <v>1.26</v>
      </c>
      <c r="W63">
        <v>1.26</v>
      </c>
      <c r="X63">
        <v>1.26</v>
      </c>
    </row>
    <row r="64" spans="1:24" x14ac:dyDescent="0.35">
      <c r="A64" s="79" t="str">
        <f>Rates!A64</f>
        <v>Day Services, 1:5</v>
      </c>
      <c r="B64" t="s">
        <v>406</v>
      </c>
      <c r="C64" s="101">
        <v>1.25</v>
      </c>
      <c r="D64" s="101">
        <v>1.25</v>
      </c>
      <c r="E64" s="101">
        <v>1.25</v>
      </c>
      <c r="F64" s="101">
        <v>1.25</v>
      </c>
      <c r="G64" s="101">
        <v>1.25</v>
      </c>
      <c r="H64" s="101">
        <v>1.25</v>
      </c>
      <c r="I64" s="101">
        <v>1.25</v>
      </c>
      <c r="J64" s="101">
        <v>1.25</v>
      </c>
      <c r="K64" s="101">
        <v>1.25</v>
      </c>
      <c r="L64" s="101">
        <v>1.25</v>
      </c>
      <c r="M64" s="101">
        <v>1.25</v>
      </c>
      <c r="N64" s="101">
        <v>1.25</v>
      </c>
      <c r="O64">
        <v>1.25</v>
      </c>
      <c r="P64">
        <v>1.25</v>
      </c>
      <c r="Q64">
        <v>1.25</v>
      </c>
      <c r="R64">
        <v>1.25</v>
      </c>
      <c r="S64">
        <v>1.25</v>
      </c>
      <c r="T64">
        <v>1.25</v>
      </c>
      <c r="U64">
        <v>1.25</v>
      </c>
      <c r="V64">
        <v>1.25</v>
      </c>
      <c r="W64">
        <v>1.25</v>
      </c>
      <c r="X64">
        <v>1.25</v>
      </c>
    </row>
    <row r="65" spans="1:24" x14ac:dyDescent="0.35">
      <c r="A65" s="79" t="str">
        <f>Rates!A65</f>
        <v>Day Services, 1:4</v>
      </c>
      <c r="B65" t="s">
        <v>407</v>
      </c>
      <c r="C65" s="101">
        <v>1.23</v>
      </c>
      <c r="D65" s="101">
        <v>1.23</v>
      </c>
      <c r="E65" s="101">
        <v>1.23</v>
      </c>
      <c r="F65" s="101">
        <v>1.23</v>
      </c>
      <c r="G65" s="101">
        <v>1.23</v>
      </c>
      <c r="H65" s="101">
        <v>1.23</v>
      </c>
      <c r="I65" s="101">
        <v>1.23</v>
      </c>
      <c r="J65" s="101">
        <v>1.23</v>
      </c>
      <c r="K65" s="101">
        <v>1.23</v>
      </c>
      <c r="L65" s="101">
        <v>1.23</v>
      </c>
      <c r="M65" s="101">
        <v>1.23</v>
      </c>
      <c r="N65" s="101">
        <v>1.23</v>
      </c>
      <c r="O65">
        <v>1.23</v>
      </c>
      <c r="P65">
        <v>1.23</v>
      </c>
      <c r="Q65">
        <v>1.23</v>
      </c>
      <c r="R65">
        <v>1.23</v>
      </c>
      <c r="S65">
        <v>1.23</v>
      </c>
      <c r="T65">
        <v>1.23</v>
      </c>
      <c r="U65">
        <v>1.23</v>
      </c>
      <c r="V65">
        <v>1.23</v>
      </c>
      <c r="W65">
        <v>1.23</v>
      </c>
      <c r="X65">
        <v>1.23</v>
      </c>
    </row>
    <row r="66" spans="1:24" x14ac:dyDescent="0.35">
      <c r="A66" s="79" t="str">
        <f>Rates!A66</f>
        <v>Day Services, 1:3</v>
      </c>
      <c r="B66" t="s">
        <v>408</v>
      </c>
      <c r="C66" s="101">
        <v>1.23</v>
      </c>
      <c r="D66" s="101">
        <v>1.23</v>
      </c>
      <c r="E66" s="101">
        <v>1.23</v>
      </c>
      <c r="F66" s="101">
        <v>1.23</v>
      </c>
      <c r="G66" s="101">
        <v>1.23</v>
      </c>
      <c r="H66" s="101">
        <v>1.23</v>
      </c>
      <c r="I66" s="101">
        <v>1.23</v>
      </c>
      <c r="J66" s="101">
        <v>1.23</v>
      </c>
      <c r="K66" s="101">
        <v>1.23</v>
      </c>
      <c r="L66" s="101">
        <v>1.23</v>
      </c>
      <c r="M66" s="101">
        <v>1.23</v>
      </c>
      <c r="N66" s="101">
        <v>1.23</v>
      </c>
      <c r="O66">
        <v>1.23</v>
      </c>
      <c r="P66">
        <v>1.23</v>
      </c>
      <c r="Q66">
        <v>1.23</v>
      </c>
      <c r="R66">
        <v>1.23</v>
      </c>
      <c r="S66">
        <v>1.23</v>
      </c>
      <c r="T66">
        <v>1.23</v>
      </c>
      <c r="U66">
        <v>1.23</v>
      </c>
      <c r="V66">
        <v>1.23</v>
      </c>
      <c r="W66">
        <v>1.23</v>
      </c>
      <c r="X66">
        <v>1.23</v>
      </c>
    </row>
    <row r="67" spans="1:24" x14ac:dyDescent="0.35">
      <c r="A67" s="79" t="str">
        <f>Rates!A67</f>
        <v>Day Services, 1:2</v>
      </c>
      <c r="B67" t="s">
        <v>409</v>
      </c>
      <c r="C67" s="101">
        <v>1.22</v>
      </c>
      <c r="D67" s="101">
        <v>1.22</v>
      </c>
      <c r="E67" s="101">
        <v>1.22</v>
      </c>
      <c r="F67" s="101">
        <v>1.22</v>
      </c>
      <c r="G67" s="101">
        <v>1.22</v>
      </c>
      <c r="H67" s="101">
        <v>1.22</v>
      </c>
      <c r="I67" s="101">
        <v>1.22</v>
      </c>
      <c r="J67" s="101">
        <v>1.22</v>
      </c>
      <c r="K67" s="101">
        <v>1.22</v>
      </c>
      <c r="L67" s="101">
        <v>1.22</v>
      </c>
      <c r="M67" s="101">
        <v>1.22</v>
      </c>
      <c r="N67" s="101">
        <v>1.22</v>
      </c>
      <c r="O67">
        <v>1.22</v>
      </c>
      <c r="P67">
        <v>1.22</v>
      </c>
      <c r="Q67">
        <v>1.22</v>
      </c>
      <c r="R67">
        <v>1.22</v>
      </c>
      <c r="S67">
        <v>1.22</v>
      </c>
      <c r="T67">
        <v>1.22</v>
      </c>
      <c r="U67">
        <v>1.22</v>
      </c>
      <c r="V67">
        <v>1.22</v>
      </c>
      <c r="W67">
        <v>1.22</v>
      </c>
      <c r="X67">
        <v>1.22</v>
      </c>
    </row>
    <row r="68" spans="1:24" x14ac:dyDescent="0.35">
      <c r="A68" s="79" t="str">
        <f>Rates!A68</f>
        <v>Behavioral Day Services, 1:3</v>
      </c>
      <c r="B68" t="s">
        <v>410</v>
      </c>
      <c r="C68" s="101">
        <v>1.29</v>
      </c>
      <c r="D68" s="101">
        <v>1.29</v>
      </c>
      <c r="E68" s="101">
        <v>1.29</v>
      </c>
      <c r="F68" s="101">
        <v>1.29</v>
      </c>
      <c r="G68" s="101">
        <v>1.29</v>
      </c>
      <c r="H68" s="101">
        <v>1.29</v>
      </c>
      <c r="I68" s="101">
        <v>1.29</v>
      </c>
      <c r="J68" s="101">
        <v>1.29</v>
      </c>
      <c r="K68" s="101">
        <v>1.29</v>
      </c>
      <c r="L68" s="101">
        <v>1.29</v>
      </c>
      <c r="M68" s="101">
        <v>1.29</v>
      </c>
      <c r="N68" s="101">
        <v>1.29</v>
      </c>
      <c r="O68">
        <v>1.29</v>
      </c>
      <c r="P68">
        <v>1.29</v>
      </c>
      <c r="Q68">
        <v>1.29</v>
      </c>
      <c r="R68">
        <v>1.29</v>
      </c>
      <c r="S68">
        <v>1.29</v>
      </c>
      <c r="T68">
        <v>1.29</v>
      </c>
      <c r="U68">
        <v>1.29</v>
      </c>
      <c r="V68">
        <v>1.29</v>
      </c>
      <c r="W68">
        <v>1.29</v>
      </c>
      <c r="X68">
        <v>1.29</v>
      </c>
    </row>
    <row r="69" spans="1:24" x14ac:dyDescent="0.35">
      <c r="A69" s="79" t="str">
        <f>Rates!A69</f>
        <v>Behavioral Day Services, 1:2</v>
      </c>
      <c r="B69" t="s">
        <v>411</v>
      </c>
      <c r="C69" s="101">
        <v>1.28</v>
      </c>
      <c r="D69" s="101">
        <v>1.28</v>
      </c>
      <c r="E69" s="101">
        <v>1.28</v>
      </c>
      <c r="F69" s="101">
        <v>1.28</v>
      </c>
      <c r="G69" s="101">
        <v>1.28</v>
      </c>
      <c r="H69" s="101">
        <v>1.28</v>
      </c>
      <c r="I69" s="101">
        <v>1.28</v>
      </c>
      <c r="J69" s="101">
        <v>1.28</v>
      </c>
      <c r="K69" s="101">
        <v>1.28</v>
      </c>
      <c r="L69" s="101">
        <v>1.28</v>
      </c>
      <c r="M69" s="101">
        <v>1.28</v>
      </c>
      <c r="N69" s="101">
        <v>1.28</v>
      </c>
      <c r="O69">
        <v>1.28</v>
      </c>
      <c r="P69">
        <v>1.28</v>
      </c>
      <c r="Q69">
        <v>1.28</v>
      </c>
      <c r="R69">
        <v>1.28</v>
      </c>
      <c r="S69">
        <v>1.28</v>
      </c>
      <c r="T69">
        <v>1.28</v>
      </c>
      <c r="U69">
        <v>1.28</v>
      </c>
      <c r="V69">
        <v>1.28</v>
      </c>
      <c r="W69">
        <v>1.28</v>
      </c>
      <c r="X69">
        <v>1.28</v>
      </c>
    </row>
    <row r="70" spans="1:24" x14ac:dyDescent="0.35">
      <c r="A70" s="79" t="str">
        <f>Rates!A70</f>
        <v>Medical Day Services, 1:3</v>
      </c>
      <c r="B70" t="s">
        <v>412</v>
      </c>
      <c r="C70" s="101">
        <v>1.29</v>
      </c>
      <c r="D70" s="101">
        <v>1.29</v>
      </c>
      <c r="E70" s="101">
        <v>1.29</v>
      </c>
      <c r="F70" s="101">
        <v>1.29</v>
      </c>
      <c r="G70" s="101">
        <v>1.29</v>
      </c>
      <c r="H70" s="101">
        <v>1.29</v>
      </c>
      <c r="I70" s="101">
        <v>1.29</v>
      </c>
      <c r="J70" s="101">
        <v>1.29</v>
      </c>
      <c r="K70" s="101">
        <v>1.29</v>
      </c>
      <c r="L70" s="101">
        <v>1.29</v>
      </c>
      <c r="M70" s="101">
        <v>1.29</v>
      </c>
      <c r="N70" s="101">
        <v>1.29</v>
      </c>
      <c r="O70">
        <v>1.29</v>
      </c>
      <c r="P70">
        <v>1.29</v>
      </c>
      <c r="Q70">
        <v>1.29</v>
      </c>
      <c r="R70">
        <v>1.29</v>
      </c>
      <c r="S70">
        <v>1.29</v>
      </c>
      <c r="T70">
        <v>1.29</v>
      </c>
      <c r="U70">
        <v>1.29</v>
      </c>
      <c r="V70">
        <v>1.29</v>
      </c>
      <c r="W70">
        <v>1.29</v>
      </c>
      <c r="X70">
        <v>1.29</v>
      </c>
    </row>
    <row r="71" spans="1:24" x14ac:dyDescent="0.35">
      <c r="A71" s="79" t="str">
        <f>Rates!A71</f>
        <v>Medical Day Services, 1:2</v>
      </c>
      <c r="B71" t="s">
        <v>413</v>
      </c>
      <c r="C71" s="101">
        <v>1.28</v>
      </c>
      <c r="D71" s="101">
        <v>1.28</v>
      </c>
      <c r="E71" s="101">
        <v>1.28</v>
      </c>
      <c r="F71" s="101">
        <v>1.28</v>
      </c>
      <c r="G71" s="101">
        <v>1.28</v>
      </c>
      <c r="H71" s="101">
        <v>1.28</v>
      </c>
      <c r="I71" s="101">
        <v>1.28</v>
      </c>
      <c r="J71" s="101">
        <v>1.28</v>
      </c>
      <c r="K71" s="101">
        <v>1.28</v>
      </c>
      <c r="L71" s="101">
        <v>1.28</v>
      </c>
      <c r="M71" s="101">
        <v>1.28</v>
      </c>
      <c r="N71" s="101">
        <v>1.28</v>
      </c>
      <c r="O71">
        <v>1.28</v>
      </c>
      <c r="P71">
        <v>1.28</v>
      </c>
      <c r="Q71">
        <v>1.28</v>
      </c>
      <c r="R71">
        <v>1.28</v>
      </c>
      <c r="S71">
        <v>1.28</v>
      </c>
      <c r="T71">
        <v>1.28</v>
      </c>
      <c r="U71">
        <v>1.28</v>
      </c>
      <c r="V71">
        <v>1.28</v>
      </c>
      <c r="W71">
        <v>1.28</v>
      </c>
      <c r="X71">
        <v>1.28</v>
      </c>
    </row>
    <row r="72" spans="1:24" x14ac:dyDescent="0.35">
      <c r="A72" s="79" t="str">
        <f>Rates!A72</f>
        <v>In-home/Mobile Day Program, 1:3</v>
      </c>
      <c r="B72" t="s">
        <v>414</v>
      </c>
      <c r="C72" s="101">
        <v>1.19</v>
      </c>
      <c r="D72" s="101">
        <v>1.19</v>
      </c>
      <c r="E72" s="101">
        <v>1.19</v>
      </c>
      <c r="F72" s="101">
        <v>1.19</v>
      </c>
      <c r="G72" s="101">
        <v>1.19</v>
      </c>
      <c r="H72" s="101">
        <v>1.19</v>
      </c>
      <c r="I72" s="101">
        <v>1.19</v>
      </c>
      <c r="J72" s="101">
        <v>1.19</v>
      </c>
      <c r="K72" s="101">
        <v>1.19</v>
      </c>
      <c r="L72" s="101">
        <v>1.19</v>
      </c>
      <c r="M72" s="101">
        <v>1.19</v>
      </c>
      <c r="N72" s="101">
        <v>1.19</v>
      </c>
      <c r="O72">
        <v>1.19</v>
      </c>
      <c r="P72">
        <v>1.19</v>
      </c>
      <c r="Q72">
        <v>1.19</v>
      </c>
      <c r="R72">
        <v>1.19</v>
      </c>
      <c r="S72">
        <v>1.19</v>
      </c>
      <c r="T72">
        <v>1.19</v>
      </c>
      <c r="U72">
        <v>1.19</v>
      </c>
      <c r="V72">
        <v>1.19</v>
      </c>
      <c r="W72">
        <v>1.19</v>
      </c>
      <c r="X72">
        <v>1.19</v>
      </c>
    </row>
    <row r="73" spans="1:24" x14ac:dyDescent="0.35">
      <c r="A73" s="79" t="str">
        <f>Rates!A73</f>
        <v>In-home/Mobile Day Program, 1:2</v>
      </c>
      <c r="B73" t="s">
        <v>415</v>
      </c>
      <c r="C73" s="101">
        <v>1.18</v>
      </c>
      <c r="D73" s="101">
        <v>1.18</v>
      </c>
      <c r="E73" s="101">
        <v>1.18</v>
      </c>
      <c r="F73" s="101">
        <v>1.18</v>
      </c>
      <c r="G73" s="101">
        <v>1.18</v>
      </c>
      <c r="H73" s="101">
        <v>1.18</v>
      </c>
      <c r="I73" s="101">
        <v>1.18</v>
      </c>
      <c r="J73" s="101">
        <v>1.18</v>
      </c>
      <c r="K73" s="101">
        <v>1.18</v>
      </c>
      <c r="L73" s="101">
        <v>1.18</v>
      </c>
      <c r="M73" s="101">
        <v>1.18</v>
      </c>
      <c r="N73" s="101">
        <v>1.18</v>
      </c>
      <c r="O73">
        <v>1.18</v>
      </c>
      <c r="P73">
        <v>1.18</v>
      </c>
      <c r="Q73">
        <v>1.18</v>
      </c>
      <c r="R73">
        <v>1.18</v>
      </c>
      <c r="S73">
        <v>1.18</v>
      </c>
      <c r="T73">
        <v>1.18</v>
      </c>
      <c r="U73">
        <v>1.18</v>
      </c>
      <c r="V73">
        <v>1.18</v>
      </c>
      <c r="W73">
        <v>1.18</v>
      </c>
      <c r="X73">
        <v>1.18</v>
      </c>
    </row>
    <row r="74" spans="1:24" x14ac:dyDescent="0.35">
      <c r="A74" s="79" t="str">
        <f>Rates!A74</f>
        <v>In-home/Mobile Day Program, 1:1</v>
      </c>
      <c r="B74" t="s">
        <v>416</v>
      </c>
      <c r="C74" s="101">
        <v>1.22</v>
      </c>
      <c r="D74" s="101">
        <v>1.22</v>
      </c>
      <c r="E74" s="101">
        <v>1.22</v>
      </c>
      <c r="F74" s="101">
        <v>1.22</v>
      </c>
      <c r="G74" s="101">
        <v>1.22</v>
      </c>
      <c r="H74" s="101">
        <v>1.22</v>
      </c>
      <c r="I74" s="101">
        <v>1.22</v>
      </c>
      <c r="J74" s="101">
        <v>1.22</v>
      </c>
      <c r="K74" s="101">
        <v>1.22</v>
      </c>
      <c r="L74" s="101">
        <v>1.22</v>
      </c>
      <c r="M74" s="101">
        <v>1.22</v>
      </c>
      <c r="N74" s="101">
        <v>1.22</v>
      </c>
      <c r="O74">
        <v>1.22</v>
      </c>
      <c r="P74">
        <v>1.22</v>
      </c>
      <c r="Q74">
        <v>1.22</v>
      </c>
      <c r="R74">
        <v>1.22</v>
      </c>
      <c r="S74">
        <v>1.22</v>
      </c>
      <c r="T74">
        <v>1.22</v>
      </c>
      <c r="U74">
        <v>1.22</v>
      </c>
      <c r="V74">
        <v>1.22</v>
      </c>
      <c r="W74">
        <v>1.22</v>
      </c>
      <c r="X74">
        <v>1.22</v>
      </c>
    </row>
    <row r="75" spans="1:24" x14ac:dyDescent="0.35">
      <c r="A75" s="79" t="str">
        <f>Rates!A75</f>
        <v>Participant-Directed Community-Based Training, 1:3</v>
      </c>
      <c r="B75" t="s">
        <v>417</v>
      </c>
      <c r="C75" s="101">
        <v>1.1399999999999999</v>
      </c>
      <c r="D75" s="101">
        <v>1.1399999999999999</v>
      </c>
      <c r="E75" s="101">
        <v>1.1399999999999999</v>
      </c>
      <c r="F75" s="101">
        <v>1.1399999999999999</v>
      </c>
      <c r="G75" s="101">
        <v>1.1399999999999999</v>
      </c>
      <c r="H75" s="101">
        <v>1.1399999999999999</v>
      </c>
      <c r="I75" s="101">
        <v>1.1399999999999999</v>
      </c>
      <c r="J75" s="101">
        <v>1.1399999999999999</v>
      </c>
      <c r="K75" s="101">
        <v>1.1399999999999999</v>
      </c>
      <c r="L75" s="101">
        <v>1.1399999999999999</v>
      </c>
      <c r="M75" s="101">
        <v>1.1399999999999999</v>
      </c>
      <c r="N75" s="101">
        <v>1.1399999999999999</v>
      </c>
      <c r="O75">
        <v>1.1399999999999999</v>
      </c>
      <c r="P75">
        <v>1.1399999999999999</v>
      </c>
      <c r="Q75">
        <v>1.1399999999999999</v>
      </c>
      <c r="R75">
        <v>1.1399999999999999</v>
      </c>
      <c r="S75">
        <v>1.1399999999999999</v>
      </c>
      <c r="T75">
        <v>1.1399999999999999</v>
      </c>
      <c r="U75">
        <v>1.1399999999999999</v>
      </c>
      <c r="V75">
        <v>1.1399999999999999</v>
      </c>
      <c r="W75">
        <v>1.1399999999999999</v>
      </c>
      <c r="X75">
        <v>1.1399999999999999</v>
      </c>
    </row>
    <row r="76" spans="1:24" x14ac:dyDescent="0.35">
      <c r="A76" s="79" t="str">
        <f>Rates!A76</f>
        <v>Participant-Directed Community-Based Training, 1:2</v>
      </c>
      <c r="B76" t="s">
        <v>418</v>
      </c>
      <c r="C76" s="101">
        <v>1.1299999999999999</v>
      </c>
      <c r="D76" s="101">
        <v>1.1299999999999999</v>
      </c>
      <c r="E76" s="101">
        <v>1.1299999999999999</v>
      </c>
      <c r="F76" s="101">
        <v>1.1299999999999999</v>
      </c>
      <c r="G76" s="101">
        <v>1.1299999999999999</v>
      </c>
      <c r="H76" s="101">
        <v>1.1299999999999999</v>
      </c>
      <c r="I76" s="101">
        <v>1.1299999999999999</v>
      </c>
      <c r="J76" s="101">
        <v>1.1299999999999999</v>
      </c>
      <c r="K76" s="101">
        <v>1.1299999999999999</v>
      </c>
      <c r="L76" s="101">
        <v>1.1299999999999999</v>
      </c>
      <c r="M76" s="101">
        <v>1.1299999999999999</v>
      </c>
      <c r="N76" s="101">
        <v>1.1299999999999999</v>
      </c>
      <c r="O76">
        <v>1.1299999999999999</v>
      </c>
      <c r="P76">
        <v>1.1299999999999999</v>
      </c>
      <c r="Q76">
        <v>1.1299999999999999</v>
      </c>
      <c r="R76">
        <v>1.1299999999999999</v>
      </c>
      <c r="S76">
        <v>1.1299999999999999</v>
      </c>
      <c r="T76">
        <v>1.1299999999999999</v>
      </c>
      <c r="U76">
        <v>1.1299999999999999</v>
      </c>
      <c r="V76">
        <v>1.1299999999999999</v>
      </c>
      <c r="W76">
        <v>1.1299999999999999</v>
      </c>
      <c r="X76">
        <v>1.1299999999999999</v>
      </c>
    </row>
    <row r="77" spans="1:24" x14ac:dyDescent="0.35">
      <c r="A77" s="79" t="str">
        <f>Rates!A77</f>
        <v>Participant-Directed Community-Based Training, 1:1</v>
      </c>
      <c r="B77" t="s">
        <v>419</v>
      </c>
      <c r="C77" s="101">
        <v>1.1299999999999999</v>
      </c>
      <c r="D77" s="101">
        <v>1.1299999999999999</v>
      </c>
      <c r="E77" s="101">
        <v>1.1299999999999999</v>
      </c>
      <c r="F77" s="101">
        <v>1.1299999999999999</v>
      </c>
      <c r="G77" s="101">
        <v>1.1299999999999999</v>
      </c>
      <c r="H77" s="101">
        <v>1.1299999999999999</v>
      </c>
      <c r="I77" s="101">
        <v>1.1299999999999999</v>
      </c>
      <c r="J77" s="101">
        <v>1.1299999999999999</v>
      </c>
      <c r="K77" s="101">
        <v>1.1299999999999999</v>
      </c>
      <c r="L77" s="101">
        <v>1.1299999999999999</v>
      </c>
      <c r="M77" s="101">
        <v>1.1299999999999999</v>
      </c>
      <c r="N77" s="101">
        <v>1.1299999999999999</v>
      </c>
      <c r="O77">
        <v>1.1299999999999999</v>
      </c>
      <c r="P77">
        <v>1.1299999999999999</v>
      </c>
      <c r="Q77">
        <v>1.1299999999999999</v>
      </c>
      <c r="R77">
        <v>1.1299999999999999</v>
      </c>
      <c r="S77">
        <v>1.1299999999999999</v>
      </c>
      <c r="T77">
        <v>1.1299999999999999</v>
      </c>
      <c r="U77">
        <v>1.1299999999999999</v>
      </c>
      <c r="V77">
        <v>1.1299999999999999</v>
      </c>
      <c r="W77">
        <v>1.1299999999999999</v>
      </c>
      <c r="X77">
        <v>1.1299999999999999</v>
      </c>
    </row>
    <row r="78" spans="1:24" x14ac:dyDescent="0.35">
      <c r="A78" s="79" t="str">
        <f>Rates!A78</f>
        <v>Participant-Directed Community-Based Training, OT Rate, 1:3</v>
      </c>
      <c r="B78" t="s">
        <v>420</v>
      </c>
      <c r="C78" s="101">
        <v>1.1200000000000001</v>
      </c>
      <c r="D78" s="101">
        <v>1.1200000000000001</v>
      </c>
      <c r="E78" s="101">
        <v>1.1200000000000001</v>
      </c>
      <c r="F78" s="101">
        <v>1.1200000000000001</v>
      </c>
      <c r="G78" s="101">
        <v>1.1200000000000001</v>
      </c>
      <c r="H78" s="101">
        <v>1.1200000000000001</v>
      </c>
      <c r="I78" s="101">
        <v>1.1200000000000001</v>
      </c>
      <c r="J78" s="101">
        <v>1.1200000000000001</v>
      </c>
      <c r="K78" s="101">
        <v>1.1200000000000001</v>
      </c>
      <c r="L78" s="101">
        <v>1.1200000000000001</v>
      </c>
      <c r="M78" s="101">
        <v>1.1200000000000001</v>
      </c>
      <c r="N78" s="101">
        <v>1.1200000000000001</v>
      </c>
      <c r="O78">
        <v>1.1200000000000001</v>
      </c>
      <c r="P78">
        <v>1.1200000000000001</v>
      </c>
      <c r="Q78">
        <v>1.1200000000000001</v>
      </c>
      <c r="R78">
        <v>1.1200000000000001</v>
      </c>
      <c r="S78">
        <v>1.1200000000000001</v>
      </c>
      <c r="T78">
        <v>1.1200000000000001</v>
      </c>
      <c r="U78">
        <v>1.1200000000000001</v>
      </c>
      <c r="V78">
        <v>1.1200000000000001</v>
      </c>
      <c r="W78">
        <v>1.1200000000000001</v>
      </c>
      <c r="X78">
        <v>1.1200000000000001</v>
      </c>
    </row>
    <row r="79" spans="1:24" x14ac:dyDescent="0.35">
      <c r="A79" s="79" t="str">
        <f>Rates!A79</f>
        <v>Participant-Directed Community-Based Training, OT Rate, 1:2</v>
      </c>
      <c r="B79" t="s">
        <v>421</v>
      </c>
      <c r="C79" s="101">
        <v>1.1100000000000001</v>
      </c>
      <c r="D79" s="101">
        <v>1.1100000000000001</v>
      </c>
      <c r="E79" s="101">
        <v>1.1100000000000001</v>
      </c>
      <c r="F79" s="101">
        <v>1.1100000000000001</v>
      </c>
      <c r="G79" s="101">
        <v>1.1100000000000001</v>
      </c>
      <c r="H79" s="101">
        <v>1.1100000000000001</v>
      </c>
      <c r="I79" s="101">
        <v>1.1100000000000001</v>
      </c>
      <c r="J79" s="101">
        <v>1.1100000000000001</v>
      </c>
      <c r="K79" s="101">
        <v>1.1100000000000001</v>
      </c>
      <c r="L79" s="101">
        <v>1.1100000000000001</v>
      </c>
      <c r="M79" s="101">
        <v>1.1100000000000001</v>
      </c>
      <c r="N79" s="101">
        <v>1.1100000000000001</v>
      </c>
      <c r="O79">
        <v>1.1100000000000001</v>
      </c>
      <c r="P79">
        <v>1.1100000000000001</v>
      </c>
      <c r="Q79">
        <v>1.1100000000000001</v>
      </c>
      <c r="R79">
        <v>1.1100000000000001</v>
      </c>
      <c r="S79">
        <v>1.1100000000000001</v>
      </c>
      <c r="T79">
        <v>1.1100000000000001</v>
      </c>
      <c r="U79">
        <v>1.1100000000000001</v>
      </c>
      <c r="V79">
        <v>1.1100000000000001</v>
      </c>
      <c r="W79">
        <v>1.1100000000000001</v>
      </c>
      <c r="X79">
        <v>1.1100000000000001</v>
      </c>
    </row>
    <row r="80" spans="1:24" x14ac:dyDescent="0.35">
      <c r="A80" s="79" t="str">
        <f>Rates!A80</f>
        <v>Participant-Directed Community-Based Training, OT Rate, 1:1</v>
      </c>
      <c r="B80" t="s">
        <v>422</v>
      </c>
      <c r="C80" s="101">
        <v>1.1100000000000001</v>
      </c>
      <c r="D80" s="101">
        <v>1.1100000000000001</v>
      </c>
      <c r="E80" s="101">
        <v>1.1100000000000001</v>
      </c>
      <c r="F80" s="101">
        <v>1.1100000000000001</v>
      </c>
      <c r="G80" s="101">
        <v>1.1100000000000001</v>
      </c>
      <c r="H80" s="101">
        <v>1.1100000000000001</v>
      </c>
      <c r="I80" s="101">
        <v>1.1100000000000001</v>
      </c>
      <c r="J80" s="101">
        <v>1.1100000000000001</v>
      </c>
      <c r="K80" s="101">
        <v>1.1100000000000001</v>
      </c>
      <c r="L80" s="101">
        <v>1.1100000000000001</v>
      </c>
      <c r="M80" s="101">
        <v>1.1100000000000001</v>
      </c>
      <c r="N80" s="101">
        <v>1.1100000000000001</v>
      </c>
      <c r="O80">
        <v>1.1100000000000001</v>
      </c>
      <c r="P80">
        <v>1.1100000000000001</v>
      </c>
      <c r="Q80">
        <v>1.1100000000000001</v>
      </c>
      <c r="R80">
        <v>1.1100000000000001</v>
      </c>
      <c r="S80">
        <v>1.1100000000000001</v>
      </c>
      <c r="T80">
        <v>1.1100000000000001</v>
      </c>
      <c r="U80">
        <v>1.1100000000000001</v>
      </c>
      <c r="V80">
        <v>1.1100000000000001</v>
      </c>
      <c r="W80">
        <v>1.1100000000000001</v>
      </c>
      <c r="X80">
        <v>1.1100000000000001</v>
      </c>
    </row>
    <row r="81" spans="1:24" x14ac:dyDescent="0.35">
      <c r="A81" s="79" t="str">
        <f>Rates!A81</f>
        <v>Supplemental Day Program Support</v>
      </c>
      <c r="B81" t="s">
        <v>423</v>
      </c>
      <c r="C81" s="101">
        <v>1.1499999999999999</v>
      </c>
      <c r="D81" s="101">
        <v>1.1499999999999999</v>
      </c>
      <c r="E81" s="101">
        <v>1.1499999999999999</v>
      </c>
      <c r="F81" s="101">
        <v>1.1499999999999999</v>
      </c>
      <c r="G81" s="101">
        <v>1.1499999999999999</v>
      </c>
      <c r="H81" s="101">
        <v>1.1499999999999999</v>
      </c>
      <c r="I81" s="101">
        <v>1.1499999999999999</v>
      </c>
      <c r="J81" s="101">
        <v>1.1499999999999999</v>
      </c>
      <c r="K81" s="101">
        <v>1.1499999999999999</v>
      </c>
      <c r="L81" s="101">
        <v>1.1499999999999999</v>
      </c>
      <c r="M81" s="101">
        <v>1.1499999999999999</v>
      </c>
      <c r="N81" s="101">
        <v>1.1499999999999999</v>
      </c>
      <c r="O81">
        <v>1.1499999999999999</v>
      </c>
      <c r="P81">
        <v>1.1499999999999999</v>
      </c>
      <c r="Q81">
        <v>1.1499999999999999</v>
      </c>
      <c r="R81">
        <v>1.1499999999999999</v>
      </c>
      <c r="S81">
        <v>1.1499999999999999</v>
      </c>
      <c r="T81">
        <v>1.1499999999999999</v>
      </c>
      <c r="U81">
        <v>1.1499999999999999</v>
      </c>
      <c r="V81">
        <v>1.1499999999999999</v>
      </c>
      <c r="W81">
        <v>1.1499999999999999</v>
      </c>
      <c r="X81">
        <v>1.1499999999999999</v>
      </c>
    </row>
    <row r="82" spans="1:24" x14ac:dyDescent="0.35">
      <c r="A82" s="79" t="str">
        <f>Rates!A82</f>
        <v>Transportation Assistant</v>
      </c>
      <c r="B82" t="s">
        <v>424</v>
      </c>
      <c r="C82" s="101">
        <v>1.22</v>
      </c>
      <c r="D82" s="101">
        <v>1.23</v>
      </c>
      <c r="E82" s="101">
        <v>1.23</v>
      </c>
      <c r="F82" s="101">
        <v>1.22</v>
      </c>
      <c r="G82" s="101">
        <v>1.23</v>
      </c>
      <c r="H82" s="101">
        <v>1.21</v>
      </c>
      <c r="I82" s="101">
        <v>1.23</v>
      </c>
      <c r="J82" s="101">
        <v>1.23</v>
      </c>
      <c r="K82" s="101">
        <v>1.21</v>
      </c>
      <c r="L82" s="101">
        <v>1.21</v>
      </c>
      <c r="M82" s="101">
        <v>1.22</v>
      </c>
      <c r="N82" s="101">
        <v>1.22</v>
      </c>
      <c r="O82">
        <v>1.22</v>
      </c>
      <c r="P82">
        <v>1.21</v>
      </c>
      <c r="Q82">
        <v>1.21</v>
      </c>
      <c r="R82">
        <v>1.22</v>
      </c>
      <c r="S82">
        <v>1.22</v>
      </c>
      <c r="T82">
        <v>1.23</v>
      </c>
      <c r="U82">
        <v>1.22</v>
      </c>
      <c r="V82">
        <v>1.22</v>
      </c>
      <c r="W82">
        <v>1.23</v>
      </c>
      <c r="X82">
        <v>1.23</v>
      </c>
    </row>
    <row r="83" spans="1:24" x14ac:dyDescent="0.35">
      <c r="A83" s="79" t="str">
        <f>Rates!A83</f>
        <v>Supported Employment-Group, 1:8</v>
      </c>
      <c r="B83" t="s">
        <v>425</v>
      </c>
      <c r="C83" s="101">
        <v>1.31</v>
      </c>
      <c r="D83" s="101">
        <v>1.34</v>
      </c>
      <c r="E83" s="101">
        <v>1.34</v>
      </c>
      <c r="F83" s="101">
        <v>1.32</v>
      </c>
      <c r="G83" s="101">
        <v>1.34</v>
      </c>
      <c r="H83" s="101">
        <v>1.3</v>
      </c>
      <c r="I83" s="101">
        <v>1.34</v>
      </c>
      <c r="J83" s="101">
        <v>1.34</v>
      </c>
      <c r="K83" s="101">
        <v>1.3</v>
      </c>
      <c r="L83" s="101">
        <v>1.3</v>
      </c>
      <c r="M83" s="101">
        <v>1.32</v>
      </c>
      <c r="N83" s="101">
        <v>1.32</v>
      </c>
      <c r="O83">
        <v>1.32</v>
      </c>
      <c r="P83">
        <v>1.3</v>
      </c>
      <c r="Q83">
        <v>1.3</v>
      </c>
      <c r="R83">
        <v>1.32</v>
      </c>
      <c r="S83">
        <v>1.32</v>
      </c>
      <c r="T83">
        <v>1.34</v>
      </c>
      <c r="U83">
        <v>1.32</v>
      </c>
      <c r="V83">
        <v>1.32</v>
      </c>
      <c r="W83">
        <v>1.34</v>
      </c>
      <c r="X83">
        <v>1.34</v>
      </c>
    </row>
    <row r="84" spans="1:24" x14ac:dyDescent="0.35">
      <c r="A84" s="79" t="str">
        <f>Rates!A84</f>
        <v>Participant-Directed Supported Employment, 1:1</v>
      </c>
      <c r="B84" t="s">
        <v>426</v>
      </c>
      <c r="C84" s="101">
        <v>1.1299999999999999</v>
      </c>
      <c r="D84" s="101">
        <v>1.1299999999999999</v>
      </c>
      <c r="E84" s="101">
        <v>1.1299999999999999</v>
      </c>
      <c r="F84" s="101">
        <v>1.1299999999999999</v>
      </c>
      <c r="G84" s="101">
        <v>1.1299999999999999</v>
      </c>
      <c r="H84" s="101">
        <v>1.1299999999999999</v>
      </c>
      <c r="I84" s="101">
        <v>1.1299999999999999</v>
      </c>
      <c r="J84" s="101">
        <v>1.1299999999999999</v>
      </c>
      <c r="K84" s="101">
        <v>1.1299999999999999</v>
      </c>
      <c r="L84" s="101">
        <v>1.1299999999999999</v>
      </c>
      <c r="M84" s="101">
        <v>1.1299999999999999</v>
      </c>
      <c r="N84" s="101">
        <v>1.1299999999999999</v>
      </c>
      <c r="O84">
        <v>1.1299999999999999</v>
      </c>
      <c r="P84">
        <v>1.1299999999999999</v>
      </c>
      <c r="Q84">
        <v>1.1299999999999999</v>
      </c>
      <c r="R84">
        <v>1.1299999999999999</v>
      </c>
      <c r="S84">
        <v>1.1299999999999999</v>
      </c>
      <c r="T84">
        <v>1.1299999999999999</v>
      </c>
      <c r="U84">
        <v>1.1299999999999999</v>
      </c>
      <c r="V84">
        <v>1.1299999999999999</v>
      </c>
      <c r="W84">
        <v>1.1299999999999999</v>
      </c>
      <c r="X84">
        <v>1.1299999999999999</v>
      </c>
    </row>
    <row r="85" spans="1:24" x14ac:dyDescent="0.35">
      <c r="A85" s="79" t="str">
        <f>Rates!A85</f>
        <v>Participant-Directed Supported Employment, 1:2</v>
      </c>
      <c r="B85" t="s">
        <v>427</v>
      </c>
      <c r="C85" s="101">
        <v>1.1299999999999999</v>
      </c>
      <c r="D85" s="101">
        <v>1.1299999999999999</v>
      </c>
      <c r="E85" s="101">
        <v>1.1299999999999999</v>
      </c>
      <c r="F85" s="101">
        <v>1.1299999999999999</v>
      </c>
      <c r="G85" s="101">
        <v>1.1299999999999999</v>
      </c>
      <c r="H85" s="101">
        <v>1.1299999999999999</v>
      </c>
      <c r="I85" s="101">
        <v>1.1299999999999999</v>
      </c>
      <c r="J85" s="101">
        <v>1.1299999999999999</v>
      </c>
      <c r="K85" s="101">
        <v>1.1299999999999999</v>
      </c>
      <c r="L85" s="101">
        <v>1.1299999999999999</v>
      </c>
      <c r="M85" s="101">
        <v>1.1299999999999999</v>
      </c>
      <c r="N85" s="101">
        <v>1.1299999999999999</v>
      </c>
      <c r="O85">
        <v>1.1299999999999999</v>
      </c>
      <c r="P85">
        <v>1.1299999999999999</v>
      </c>
      <c r="Q85">
        <v>1.1299999999999999</v>
      </c>
      <c r="R85">
        <v>1.1299999999999999</v>
      </c>
      <c r="S85">
        <v>1.1299999999999999</v>
      </c>
      <c r="T85">
        <v>1.1299999999999999</v>
      </c>
      <c r="U85">
        <v>1.1299999999999999</v>
      </c>
      <c r="V85">
        <v>1.1299999999999999</v>
      </c>
      <c r="W85">
        <v>1.1299999999999999</v>
      </c>
      <c r="X85">
        <v>1.1299999999999999</v>
      </c>
    </row>
    <row r="86" spans="1:24" x14ac:dyDescent="0.35">
      <c r="A86" s="79" t="str">
        <f>Rates!A86</f>
        <v>Participant-Directed Supported Employment, 1:3</v>
      </c>
      <c r="B86" t="s">
        <v>428</v>
      </c>
      <c r="C86" s="101">
        <v>1.1399999999999999</v>
      </c>
      <c r="D86" s="101">
        <v>1.1399999999999999</v>
      </c>
      <c r="E86" s="101">
        <v>1.1399999999999999</v>
      </c>
      <c r="F86" s="101">
        <v>1.1399999999999999</v>
      </c>
      <c r="G86" s="101">
        <v>1.1399999999999999</v>
      </c>
      <c r="H86" s="101">
        <v>1.1399999999999999</v>
      </c>
      <c r="I86" s="101">
        <v>1.1399999999999999</v>
      </c>
      <c r="J86" s="101">
        <v>1.1399999999999999</v>
      </c>
      <c r="K86" s="101">
        <v>1.1399999999999999</v>
      </c>
      <c r="L86" s="101">
        <v>1.1399999999999999</v>
      </c>
      <c r="M86" s="101">
        <v>1.1399999999999999</v>
      </c>
      <c r="N86" s="101">
        <v>1.1399999999999999</v>
      </c>
      <c r="O86">
        <v>1.1399999999999999</v>
      </c>
      <c r="P86">
        <v>1.1399999999999999</v>
      </c>
      <c r="Q86">
        <v>1.1399999999999999</v>
      </c>
      <c r="R86">
        <v>1.1399999999999999</v>
      </c>
      <c r="S86">
        <v>1.1399999999999999</v>
      </c>
      <c r="T86">
        <v>1.1399999999999999</v>
      </c>
      <c r="U86">
        <v>1.1399999999999999</v>
      </c>
      <c r="V86">
        <v>1.1399999999999999</v>
      </c>
      <c r="W86">
        <v>1.1399999999999999</v>
      </c>
      <c r="X86">
        <v>1.1399999999999999</v>
      </c>
    </row>
    <row r="87" spans="1:24" x14ac:dyDescent="0.35">
      <c r="A87" s="79" t="str">
        <f>Rates!A87</f>
        <v>Supported Employment, Job Development</v>
      </c>
      <c r="B87" t="s">
        <v>429</v>
      </c>
      <c r="C87" s="101">
        <v>1.39</v>
      </c>
      <c r="D87" s="101">
        <v>1.41</v>
      </c>
      <c r="E87" s="101">
        <v>1.41</v>
      </c>
      <c r="F87" s="101">
        <v>1.4</v>
      </c>
      <c r="G87" s="101">
        <v>1.41</v>
      </c>
      <c r="H87" s="101">
        <v>1.39</v>
      </c>
      <c r="I87" s="101">
        <v>1.41</v>
      </c>
      <c r="J87" s="101">
        <v>1.41</v>
      </c>
      <c r="K87" s="101">
        <v>1.39</v>
      </c>
      <c r="L87" s="101">
        <v>1.39</v>
      </c>
      <c r="M87" s="101">
        <v>1.4</v>
      </c>
      <c r="N87" s="101">
        <v>1.4</v>
      </c>
      <c r="O87">
        <v>1.4</v>
      </c>
      <c r="P87">
        <v>1.39</v>
      </c>
      <c r="Q87">
        <v>1.39</v>
      </c>
      <c r="R87">
        <v>1.4</v>
      </c>
      <c r="S87">
        <v>1.4</v>
      </c>
      <c r="T87">
        <v>1.41</v>
      </c>
      <c r="U87">
        <v>1.4</v>
      </c>
      <c r="V87">
        <v>1.4</v>
      </c>
      <c r="W87">
        <v>1.41</v>
      </c>
      <c r="X87">
        <v>1.41</v>
      </c>
    </row>
    <row r="88" spans="1:24" x14ac:dyDescent="0.35">
      <c r="A88" s="79" t="str">
        <f>Rates!A88</f>
        <v>Supported Employment, Job Coaching</v>
      </c>
      <c r="B88" t="s">
        <v>430</v>
      </c>
      <c r="C88" s="101">
        <v>1.31</v>
      </c>
      <c r="D88" s="101">
        <v>1.34</v>
      </c>
      <c r="E88" s="101">
        <v>1.34</v>
      </c>
      <c r="F88" s="101">
        <v>1.32</v>
      </c>
      <c r="G88" s="101">
        <v>1.34</v>
      </c>
      <c r="H88" s="101">
        <v>1.3</v>
      </c>
      <c r="I88" s="101">
        <v>1.34</v>
      </c>
      <c r="J88" s="101">
        <v>1.34</v>
      </c>
      <c r="K88" s="101">
        <v>1.3</v>
      </c>
      <c r="L88" s="101">
        <v>1.3</v>
      </c>
      <c r="M88" s="101">
        <v>1.32</v>
      </c>
      <c r="N88" s="101">
        <v>1.32</v>
      </c>
      <c r="O88">
        <v>1.32</v>
      </c>
      <c r="P88">
        <v>1.3</v>
      </c>
      <c r="Q88">
        <v>1.3</v>
      </c>
      <c r="R88">
        <v>1.32</v>
      </c>
      <c r="S88">
        <v>1.32</v>
      </c>
      <c r="T88">
        <v>1.34</v>
      </c>
      <c r="U88">
        <v>1.32</v>
      </c>
      <c r="V88">
        <v>1.32</v>
      </c>
      <c r="W88">
        <v>1.34</v>
      </c>
      <c r="X88">
        <v>1.34</v>
      </c>
    </row>
    <row r="89" spans="1:24" x14ac:dyDescent="0.35">
      <c r="A89" s="79" t="str">
        <f>Rates!A89</f>
        <v>Work Activity Program, 1:35+</v>
      </c>
      <c r="B89" t="s">
        <v>431</v>
      </c>
      <c r="C89" s="101">
        <v>1.28</v>
      </c>
      <c r="D89" s="101">
        <v>1.28</v>
      </c>
      <c r="E89" s="101">
        <v>1.28</v>
      </c>
      <c r="F89" s="101">
        <v>1.28</v>
      </c>
      <c r="G89" s="101">
        <v>1.28</v>
      </c>
      <c r="H89" s="101">
        <v>1.28</v>
      </c>
      <c r="I89" s="101">
        <v>1.28</v>
      </c>
      <c r="J89" s="101">
        <v>1.28</v>
      </c>
      <c r="K89" s="101">
        <v>1.28</v>
      </c>
      <c r="L89" s="101">
        <v>1.28</v>
      </c>
      <c r="M89" s="101">
        <v>1.28</v>
      </c>
      <c r="N89" s="101">
        <v>1.28</v>
      </c>
      <c r="O89">
        <v>1.28</v>
      </c>
      <c r="P89">
        <v>1.28</v>
      </c>
      <c r="Q89">
        <v>1.28</v>
      </c>
      <c r="R89">
        <v>1.28</v>
      </c>
      <c r="S89">
        <v>1.28</v>
      </c>
      <c r="T89">
        <v>1.28</v>
      </c>
      <c r="U89">
        <v>1.28</v>
      </c>
      <c r="V89">
        <v>1.28</v>
      </c>
      <c r="W89">
        <v>1.28</v>
      </c>
      <c r="X89">
        <v>1.28</v>
      </c>
    </row>
    <row r="90" spans="1:24" x14ac:dyDescent="0.35">
      <c r="A90" s="79" t="str">
        <f>Rates!A90</f>
        <v>Work Activity Program, 1:30-34</v>
      </c>
      <c r="B90" t="s">
        <v>432</v>
      </c>
      <c r="C90" s="101">
        <v>1.27</v>
      </c>
      <c r="D90" s="101">
        <v>1.27</v>
      </c>
      <c r="E90" s="101">
        <v>1.27</v>
      </c>
      <c r="F90" s="101">
        <v>1.27</v>
      </c>
      <c r="G90" s="101">
        <v>1.27</v>
      </c>
      <c r="H90" s="101">
        <v>1.27</v>
      </c>
      <c r="I90" s="101">
        <v>1.27</v>
      </c>
      <c r="J90" s="101">
        <v>1.27</v>
      </c>
      <c r="K90" s="101">
        <v>1.27</v>
      </c>
      <c r="L90" s="101">
        <v>1.27</v>
      </c>
      <c r="M90" s="101">
        <v>1.27</v>
      </c>
      <c r="N90" s="101">
        <v>1.27</v>
      </c>
      <c r="O90">
        <v>1.27</v>
      </c>
      <c r="P90">
        <v>1.27</v>
      </c>
      <c r="Q90">
        <v>1.27</v>
      </c>
      <c r="R90">
        <v>1.27</v>
      </c>
      <c r="S90">
        <v>1.27</v>
      </c>
      <c r="T90">
        <v>1.27</v>
      </c>
      <c r="U90">
        <v>1.27</v>
      </c>
      <c r="V90">
        <v>1.27</v>
      </c>
      <c r="W90">
        <v>1.27</v>
      </c>
      <c r="X90">
        <v>1.27</v>
      </c>
    </row>
    <row r="91" spans="1:24" x14ac:dyDescent="0.35">
      <c r="A91" s="79" t="str">
        <f>Rates!A91</f>
        <v>Work Activity Program, 1:25-29</v>
      </c>
      <c r="B91" t="s">
        <v>433</v>
      </c>
      <c r="C91" s="101">
        <v>1.26</v>
      </c>
      <c r="D91" s="101">
        <v>1.26</v>
      </c>
      <c r="E91" s="101">
        <v>1.26</v>
      </c>
      <c r="F91" s="101">
        <v>1.26</v>
      </c>
      <c r="G91" s="101">
        <v>1.26</v>
      </c>
      <c r="H91" s="101">
        <v>1.26</v>
      </c>
      <c r="I91" s="101">
        <v>1.26</v>
      </c>
      <c r="J91" s="101">
        <v>1.26</v>
      </c>
      <c r="K91" s="101">
        <v>1.26</v>
      </c>
      <c r="L91" s="101">
        <v>1.26</v>
      </c>
      <c r="M91" s="101">
        <v>1.26</v>
      </c>
      <c r="N91" s="101">
        <v>1.26</v>
      </c>
      <c r="O91">
        <v>1.26</v>
      </c>
      <c r="P91">
        <v>1.26</v>
      </c>
      <c r="Q91">
        <v>1.26</v>
      </c>
      <c r="R91">
        <v>1.26</v>
      </c>
      <c r="S91">
        <v>1.26</v>
      </c>
      <c r="T91">
        <v>1.26</v>
      </c>
      <c r="U91">
        <v>1.26</v>
      </c>
      <c r="V91">
        <v>1.26</v>
      </c>
      <c r="W91">
        <v>1.26</v>
      </c>
      <c r="X91">
        <v>1.26</v>
      </c>
    </row>
    <row r="92" spans="1:24" x14ac:dyDescent="0.35">
      <c r="A92" s="79" t="str">
        <f>Rates!A92</f>
        <v>Work Activity Program, 1:20-24</v>
      </c>
      <c r="B92" t="s">
        <v>434</v>
      </c>
      <c r="C92" s="101">
        <v>1.25</v>
      </c>
      <c r="D92" s="101">
        <v>1.25</v>
      </c>
      <c r="E92" s="101">
        <v>1.25</v>
      </c>
      <c r="F92" s="101">
        <v>1.25</v>
      </c>
      <c r="G92" s="101">
        <v>1.25</v>
      </c>
      <c r="H92" s="101">
        <v>1.25</v>
      </c>
      <c r="I92" s="101">
        <v>1.25</v>
      </c>
      <c r="J92" s="101">
        <v>1.25</v>
      </c>
      <c r="K92" s="101">
        <v>1.25</v>
      </c>
      <c r="L92" s="101">
        <v>1.25</v>
      </c>
      <c r="M92" s="101">
        <v>1.25</v>
      </c>
      <c r="N92" s="101">
        <v>1.25</v>
      </c>
      <c r="O92">
        <v>1.25</v>
      </c>
      <c r="P92">
        <v>1.25</v>
      </c>
      <c r="Q92">
        <v>1.25</v>
      </c>
      <c r="R92">
        <v>1.25</v>
      </c>
      <c r="S92">
        <v>1.25</v>
      </c>
      <c r="T92">
        <v>1.25</v>
      </c>
      <c r="U92">
        <v>1.25</v>
      </c>
      <c r="V92">
        <v>1.25</v>
      </c>
      <c r="W92">
        <v>1.25</v>
      </c>
      <c r="X92">
        <v>1.25</v>
      </c>
    </row>
    <row r="93" spans="1:24" x14ac:dyDescent="0.35">
      <c r="A93" s="79" t="str">
        <f>Rates!A93</f>
        <v>Work Activity Program, 1:15-19</v>
      </c>
      <c r="B93" t="s">
        <v>435</v>
      </c>
      <c r="C93" s="101">
        <v>1.24</v>
      </c>
      <c r="D93" s="101">
        <v>1.24</v>
      </c>
      <c r="E93" s="101">
        <v>1.24</v>
      </c>
      <c r="F93" s="101">
        <v>1.24</v>
      </c>
      <c r="G93" s="101">
        <v>1.24</v>
      </c>
      <c r="H93" s="101">
        <v>1.24</v>
      </c>
      <c r="I93" s="101">
        <v>1.24</v>
      </c>
      <c r="J93" s="101">
        <v>1.24</v>
      </c>
      <c r="K93" s="101">
        <v>1.24</v>
      </c>
      <c r="L93" s="101">
        <v>1.24</v>
      </c>
      <c r="M93" s="101">
        <v>1.24</v>
      </c>
      <c r="N93" s="101">
        <v>1.24</v>
      </c>
      <c r="O93">
        <v>1.24</v>
      </c>
      <c r="P93">
        <v>1.24</v>
      </c>
      <c r="Q93">
        <v>1.24</v>
      </c>
      <c r="R93">
        <v>1.24</v>
      </c>
      <c r="S93">
        <v>1.24</v>
      </c>
      <c r="T93">
        <v>1.24</v>
      </c>
      <c r="U93">
        <v>1.24</v>
      </c>
      <c r="V93">
        <v>1.24</v>
      </c>
      <c r="W93">
        <v>1.24</v>
      </c>
      <c r="X93">
        <v>1.24</v>
      </c>
    </row>
    <row r="94" spans="1:24" x14ac:dyDescent="0.35">
      <c r="A94" s="79" t="str">
        <f>Rates!A94</f>
        <v>Work Activity Program, 1:10-14</v>
      </c>
      <c r="B94" t="s">
        <v>436</v>
      </c>
      <c r="C94" s="101">
        <v>1.23</v>
      </c>
      <c r="D94" s="101">
        <v>1.23</v>
      </c>
      <c r="E94" s="101">
        <v>1.23</v>
      </c>
      <c r="F94" s="101">
        <v>1.23</v>
      </c>
      <c r="G94" s="101">
        <v>1.23</v>
      </c>
      <c r="H94" s="101">
        <v>1.23</v>
      </c>
      <c r="I94" s="101">
        <v>1.23</v>
      </c>
      <c r="J94" s="101">
        <v>1.23</v>
      </c>
      <c r="K94" s="101">
        <v>1.23</v>
      </c>
      <c r="L94" s="101">
        <v>1.23</v>
      </c>
      <c r="M94" s="101">
        <v>1.23</v>
      </c>
      <c r="N94" s="101">
        <v>1.23</v>
      </c>
      <c r="O94">
        <v>1.23</v>
      </c>
      <c r="P94">
        <v>1.23</v>
      </c>
      <c r="Q94">
        <v>1.23</v>
      </c>
      <c r="R94">
        <v>1.23</v>
      </c>
      <c r="S94">
        <v>1.23</v>
      </c>
      <c r="T94">
        <v>1.23</v>
      </c>
      <c r="U94">
        <v>1.23</v>
      </c>
      <c r="V94">
        <v>1.23</v>
      </c>
      <c r="W94">
        <v>1.23</v>
      </c>
      <c r="X94">
        <v>1.23</v>
      </c>
    </row>
    <row r="95" spans="1:24" x14ac:dyDescent="0.35">
      <c r="A95" s="79" t="str">
        <f>Rates!A95</f>
        <v>Work Activity Program, 1:9</v>
      </c>
      <c r="B95" t="s">
        <v>437</v>
      </c>
      <c r="C95" s="101">
        <v>1.22</v>
      </c>
      <c r="D95" s="101">
        <v>1.22</v>
      </c>
      <c r="E95" s="101">
        <v>1.22</v>
      </c>
      <c r="F95" s="101">
        <v>1.22</v>
      </c>
      <c r="G95" s="101">
        <v>1.22</v>
      </c>
      <c r="H95" s="101">
        <v>1.22</v>
      </c>
      <c r="I95" s="101">
        <v>1.22</v>
      </c>
      <c r="J95" s="101">
        <v>1.22</v>
      </c>
      <c r="K95" s="101">
        <v>1.22</v>
      </c>
      <c r="L95" s="101">
        <v>1.22</v>
      </c>
      <c r="M95" s="101">
        <v>1.22</v>
      </c>
      <c r="N95" s="101">
        <v>1.22</v>
      </c>
      <c r="O95">
        <v>1.22</v>
      </c>
      <c r="P95">
        <v>1.22</v>
      </c>
      <c r="Q95">
        <v>1.22</v>
      </c>
      <c r="R95">
        <v>1.22</v>
      </c>
      <c r="S95">
        <v>1.22</v>
      </c>
      <c r="T95">
        <v>1.22</v>
      </c>
      <c r="U95">
        <v>1.22</v>
      </c>
      <c r="V95">
        <v>1.22</v>
      </c>
      <c r="W95">
        <v>1.22</v>
      </c>
      <c r="X95">
        <v>1.22</v>
      </c>
    </row>
    <row r="96" spans="1:24" x14ac:dyDescent="0.35">
      <c r="A96" s="79" t="str">
        <f>Rates!A96</f>
        <v>Work Activity Program, 1:8</v>
      </c>
      <c r="B96" t="s">
        <v>438</v>
      </c>
      <c r="C96" s="101">
        <v>1.22</v>
      </c>
      <c r="D96" s="101">
        <v>1.22</v>
      </c>
      <c r="E96" s="101">
        <v>1.22</v>
      </c>
      <c r="F96" s="101">
        <v>1.22</v>
      </c>
      <c r="G96" s="101">
        <v>1.22</v>
      </c>
      <c r="H96" s="101">
        <v>1.22</v>
      </c>
      <c r="I96" s="101">
        <v>1.22</v>
      </c>
      <c r="J96" s="101">
        <v>1.22</v>
      </c>
      <c r="K96" s="101">
        <v>1.22</v>
      </c>
      <c r="L96" s="101">
        <v>1.22</v>
      </c>
      <c r="M96" s="101">
        <v>1.22</v>
      </c>
      <c r="N96" s="101">
        <v>1.22</v>
      </c>
      <c r="O96">
        <v>1.22</v>
      </c>
      <c r="P96">
        <v>1.22</v>
      </c>
      <c r="Q96">
        <v>1.22</v>
      </c>
      <c r="R96">
        <v>1.22</v>
      </c>
      <c r="S96">
        <v>1.22</v>
      </c>
      <c r="T96">
        <v>1.22</v>
      </c>
      <c r="U96">
        <v>1.22</v>
      </c>
      <c r="V96">
        <v>1.22</v>
      </c>
      <c r="W96">
        <v>1.22</v>
      </c>
      <c r="X96">
        <v>1.22</v>
      </c>
    </row>
    <row r="97" spans="1:24" x14ac:dyDescent="0.35">
      <c r="A97" s="79" t="str">
        <f>Rates!A97</f>
        <v>Work Activity Program, 1:7</v>
      </c>
      <c r="B97" t="s">
        <v>439</v>
      </c>
      <c r="C97" s="101">
        <v>1.22</v>
      </c>
      <c r="D97" s="101">
        <v>1.22</v>
      </c>
      <c r="E97" s="101">
        <v>1.22</v>
      </c>
      <c r="F97" s="101">
        <v>1.22</v>
      </c>
      <c r="G97" s="101">
        <v>1.22</v>
      </c>
      <c r="H97" s="101">
        <v>1.22</v>
      </c>
      <c r="I97" s="101">
        <v>1.22</v>
      </c>
      <c r="J97" s="101">
        <v>1.22</v>
      </c>
      <c r="K97" s="101">
        <v>1.22</v>
      </c>
      <c r="L97" s="101">
        <v>1.22</v>
      </c>
      <c r="M97" s="101">
        <v>1.22</v>
      </c>
      <c r="N97" s="101">
        <v>1.22</v>
      </c>
      <c r="O97">
        <v>1.22</v>
      </c>
      <c r="P97">
        <v>1.22</v>
      </c>
      <c r="Q97">
        <v>1.22</v>
      </c>
      <c r="R97">
        <v>1.22</v>
      </c>
      <c r="S97">
        <v>1.22</v>
      </c>
      <c r="T97">
        <v>1.22</v>
      </c>
      <c r="U97">
        <v>1.22</v>
      </c>
      <c r="V97">
        <v>1.22</v>
      </c>
      <c r="W97">
        <v>1.22</v>
      </c>
      <c r="X97">
        <v>1.22</v>
      </c>
    </row>
    <row r="98" spans="1:24" x14ac:dyDescent="0.35">
      <c r="A98" s="79" t="str">
        <f>Rates!A98</f>
        <v>Work Activity Program, 1:6</v>
      </c>
      <c r="B98" t="s">
        <v>440</v>
      </c>
      <c r="C98" s="101">
        <v>1.22</v>
      </c>
      <c r="D98" s="101">
        <v>1.22</v>
      </c>
      <c r="E98" s="101">
        <v>1.22</v>
      </c>
      <c r="F98" s="101">
        <v>1.22</v>
      </c>
      <c r="G98" s="101">
        <v>1.22</v>
      </c>
      <c r="H98" s="101">
        <v>1.22</v>
      </c>
      <c r="I98" s="101">
        <v>1.22</v>
      </c>
      <c r="J98" s="101">
        <v>1.22</v>
      </c>
      <c r="K98" s="101">
        <v>1.22</v>
      </c>
      <c r="L98" s="101">
        <v>1.22</v>
      </c>
      <c r="M98" s="101">
        <v>1.22</v>
      </c>
      <c r="N98" s="101">
        <v>1.22</v>
      </c>
      <c r="O98">
        <v>1.22</v>
      </c>
      <c r="P98">
        <v>1.22</v>
      </c>
      <c r="Q98">
        <v>1.22</v>
      </c>
      <c r="R98">
        <v>1.22</v>
      </c>
      <c r="S98">
        <v>1.22</v>
      </c>
      <c r="T98">
        <v>1.22</v>
      </c>
      <c r="U98">
        <v>1.22</v>
      </c>
      <c r="V98">
        <v>1.22</v>
      </c>
      <c r="W98">
        <v>1.22</v>
      </c>
      <c r="X98">
        <v>1.22</v>
      </c>
    </row>
    <row r="99" spans="1:24" x14ac:dyDescent="0.35">
      <c r="A99" s="79" t="str">
        <f>Rates!A99</f>
        <v>Work Activity Program, 1:5</v>
      </c>
      <c r="B99" t="s">
        <v>441</v>
      </c>
      <c r="C99" s="101">
        <v>1.22</v>
      </c>
      <c r="D99" s="101">
        <v>1.22</v>
      </c>
      <c r="E99" s="101">
        <v>1.22</v>
      </c>
      <c r="F99" s="101">
        <v>1.22</v>
      </c>
      <c r="G99" s="101">
        <v>1.22</v>
      </c>
      <c r="H99" s="101">
        <v>1.22</v>
      </c>
      <c r="I99" s="101">
        <v>1.22</v>
      </c>
      <c r="J99" s="101">
        <v>1.22</v>
      </c>
      <c r="K99" s="101">
        <v>1.22</v>
      </c>
      <c r="L99" s="101">
        <v>1.22</v>
      </c>
      <c r="M99" s="101">
        <v>1.22</v>
      </c>
      <c r="N99" s="101">
        <v>1.22</v>
      </c>
      <c r="O99">
        <v>1.22</v>
      </c>
      <c r="P99">
        <v>1.22</v>
      </c>
      <c r="Q99">
        <v>1.22</v>
      </c>
      <c r="R99">
        <v>1.22</v>
      </c>
      <c r="S99">
        <v>1.22</v>
      </c>
      <c r="T99">
        <v>1.22</v>
      </c>
      <c r="U99">
        <v>1.22</v>
      </c>
      <c r="V99">
        <v>1.22</v>
      </c>
      <c r="W99">
        <v>1.22</v>
      </c>
      <c r="X99">
        <v>1.22</v>
      </c>
    </row>
    <row r="100" spans="1:24" x14ac:dyDescent="0.35">
      <c r="A100" s="79" t="str">
        <f>Rates!A100</f>
        <v>Work Activity Program, 1:4</v>
      </c>
      <c r="B100" t="s">
        <v>442</v>
      </c>
      <c r="C100" s="101">
        <v>1.22</v>
      </c>
      <c r="D100" s="101">
        <v>1.22</v>
      </c>
      <c r="E100" s="101">
        <v>1.22</v>
      </c>
      <c r="F100" s="101">
        <v>1.22</v>
      </c>
      <c r="G100" s="101">
        <v>1.22</v>
      </c>
      <c r="H100" s="101">
        <v>1.22</v>
      </c>
      <c r="I100" s="101">
        <v>1.22</v>
      </c>
      <c r="J100" s="101">
        <v>1.22</v>
      </c>
      <c r="K100" s="101">
        <v>1.22</v>
      </c>
      <c r="L100" s="101">
        <v>1.22</v>
      </c>
      <c r="M100" s="101">
        <v>1.22</v>
      </c>
      <c r="N100" s="101">
        <v>1.22</v>
      </c>
      <c r="O100">
        <v>1.22</v>
      </c>
      <c r="P100">
        <v>1.22</v>
      </c>
      <c r="Q100">
        <v>1.22</v>
      </c>
      <c r="R100">
        <v>1.22</v>
      </c>
      <c r="S100">
        <v>1.22</v>
      </c>
      <c r="T100">
        <v>1.22</v>
      </c>
      <c r="U100">
        <v>1.22</v>
      </c>
      <c r="V100">
        <v>1.22</v>
      </c>
      <c r="W100">
        <v>1.22</v>
      </c>
      <c r="X100">
        <v>1.22</v>
      </c>
    </row>
    <row r="101" spans="1:24" x14ac:dyDescent="0.35">
      <c r="A101" s="79" t="str">
        <f>Rates!A101</f>
        <v>Adaptive Skills Training, Professional, 1:1</v>
      </c>
      <c r="B101" t="s">
        <v>443</v>
      </c>
      <c r="C101" s="101">
        <v>1.71</v>
      </c>
      <c r="D101" s="101">
        <v>1.78</v>
      </c>
      <c r="E101" s="101">
        <v>1.78</v>
      </c>
      <c r="F101" s="101">
        <v>1.72</v>
      </c>
      <c r="G101" s="101">
        <v>1.78</v>
      </c>
      <c r="H101" s="101">
        <v>1.68</v>
      </c>
      <c r="I101" s="101">
        <v>1.78</v>
      </c>
      <c r="J101" s="101">
        <v>1.78</v>
      </c>
      <c r="K101" s="101">
        <v>1.68</v>
      </c>
      <c r="L101" s="101">
        <v>1.68</v>
      </c>
      <c r="M101" s="101">
        <v>1.72</v>
      </c>
      <c r="N101" s="101">
        <v>1.72</v>
      </c>
      <c r="O101">
        <v>1.72</v>
      </c>
      <c r="P101">
        <v>1.68</v>
      </c>
      <c r="Q101">
        <v>1.68</v>
      </c>
      <c r="R101">
        <v>1.72</v>
      </c>
      <c r="S101">
        <v>1.72</v>
      </c>
      <c r="T101">
        <v>1.78</v>
      </c>
      <c r="U101">
        <v>1.72</v>
      </c>
      <c r="V101">
        <v>1.72</v>
      </c>
      <c r="W101">
        <v>1.78</v>
      </c>
      <c r="X101">
        <v>1.78</v>
      </c>
    </row>
    <row r="102" spans="1:24" x14ac:dyDescent="0.35">
      <c r="A102" s="79" t="str">
        <f>Rates!A102</f>
        <v>Adaptive Skills Training, Professional, 1:2</v>
      </c>
      <c r="B102" t="s">
        <v>444</v>
      </c>
      <c r="C102" s="101">
        <v>1.8</v>
      </c>
      <c r="D102" s="101">
        <v>1.87</v>
      </c>
      <c r="E102" s="101">
        <v>1.87</v>
      </c>
      <c r="F102" s="101">
        <v>1.81</v>
      </c>
      <c r="G102" s="101">
        <v>1.87</v>
      </c>
      <c r="H102" s="101">
        <v>1.77</v>
      </c>
      <c r="I102" s="101">
        <v>1.87</v>
      </c>
      <c r="J102" s="101">
        <v>1.87</v>
      </c>
      <c r="K102" s="101">
        <v>1.77</v>
      </c>
      <c r="L102" s="101">
        <v>1.77</v>
      </c>
      <c r="M102" s="101">
        <v>1.81</v>
      </c>
      <c r="N102" s="101">
        <v>1.81</v>
      </c>
      <c r="O102">
        <v>1.81</v>
      </c>
      <c r="P102">
        <v>1.77</v>
      </c>
      <c r="Q102">
        <v>1.77</v>
      </c>
      <c r="R102">
        <v>1.81</v>
      </c>
      <c r="S102">
        <v>1.81</v>
      </c>
      <c r="T102">
        <v>1.87</v>
      </c>
      <c r="U102">
        <v>1.81</v>
      </c>
      <c r="V102">
        <v>1.81</v>
      </c>
      <c r="W102">
        <v>1.87</v>
      </c>
      <c r="X102">
        <v>1.87</v>
      </c>
    </row>
    <row r="103" spans="1:24" x14ac:dyDescent="0.35">
      <c r="A103" s="79" t="str">
        <f>Rates!A103</f>
        <v>Adaptive Skills Training, Professional, 1:3</v>
      </c>
      <c r="B103" t="s">
        <v>445</v>
      </c>
      <c r="C103" s="101">
        <v>1.83</v>
      </c>
      <c r="D103" s="101">
        <v>1.91</v>
      </c>
      <c r="E103" s="101">
        <v>1.91</v>
      </c>
      <c r="F103" s="101">
        <v>1.85</v>
      </c>
      <c r="G103" s="101">
        <v>1.91</v>
      </c>
      <c r="H103" s="101">
        <v>1.8</v>
      </c>
      <c r="I103" s="101">
        <v>1.91</v>
      </c>
      <c r="J103" s="101">
        <v>1.91</v>
      </c>
      <c r="K103" s="101">
        <v>1.8</v>
      </c>
      <c r="L103" s="101">
        <v>1.8</v>
      </c>
      <c r="M103" s="101">
        <v>1.85</v>
      </c>
      <c r="N103" s="101">
        <v>1.85</v>
      </c>
      <c r="O103">
        <v>1.85</v>
      </c>
      <c r="P103">
        <v>1.8</v>
      </c>
      <c r="Q103">
        <v>1.8</v>
      </c>
      <c r="R103">
        <v>1.85</v>
      </c>
      <c r="S103">
        <v>1.85</v>
      </c>
      <c r="T103">
        <v>1.91</v>
      </c>
      <c r="U103">
        <v>1.85</v>
      </c>
      <c r="V103">
        <v>1.85</v>
      </c>
      <c r="W103">
        <v>1.91</v>
      </c>
      <c r="X103">
        <v>1.91</v>
      </c>
    </row>
    <row r="104" spans="1:24" x14ac:dyDescent="0.35">
      <c r="A104" s="79" t="str">
        <f>Rates!A104</f>
        <v>Adaptive Skills Training, Specialist, 1:1</v>
      </c>
      <c r="B104" t="s">
        <v>446</v>
      </c>
      <c r="C104" s="101">
        <v>1.55</v>
      </c>
      <c r="D104" s="101">
        <v>1.61</v>
      </c>
      <c r="E104" s="101">
        <v>1.61</v>
      </c>
      <c r="F104" s="101">
        <v>1.56</v>
      </c>
      <c r="G104" s="101">
        <v>1.61</v>
      </c>
      <c r="H104" s="101">
        <v>1.52</v>
      </c>
      <c r="I104" s="101">
        <v>1.61</v>
      </c>
      <c r="J104" s="101">
        <v>1.61</v>
      </c>
      <c r="K104" s="101">
        <v>1.52</v>
      </c>
      <c r="L104" s="101">
        <v>1.52</v>
      </c>
      <c r="M104" s="101">
        <v>1.56</v>
      </c>
      <c r="N104" s="101">
        <v>1.56</v>
      </c>
      <c r="O104">
        <v>1.56</v>
      </c>
      <c r="P104">
        <v>1.52</v>
      </c>
      <c r="Q104">
        <v>1.52</v>
      </c>
      <c r="R104">
        <v>1.56</v>
      </c>
      <c r="S104">
        <v>1.56</v>
      </c>
      <c r="T104">
        <v>1.61</v>
      </c>
      <c r="U104">
        <v>1.56</v>
      </c>
      <c r="V104">
        <v>1.56</v>
      </c>
      <c r="W104">
        <v>1.61</v>
      </c>
      <c r="X104">
        <v>1.61</v>
      </c>
    </row>
    <row r="105" spans="1:24" x14ac:dyDescent="0.35">
      <c r="A105" s="79" t="str">
        <f>Rates!A105</f>
        <v>Adaptive Skills Training, Specialist, 1:2</v>
      </c>
      <c r="B105" t="s">
        <v>447</v>
      </c>
      <c r="C105" s="101">
        <v>1.62</v>
      </c>
      <c r="D105" s="101">
        <v>1.68</v>
      </c>
      <c r="E105" s="101">
        <v>1.68</v>
      </c>
      <c r="F105" s="101">
        <v>1.63</v>
      </c>
      <c r="G105" s="101">
        <v>1.68</v>
      </c>
      <c r="H105" s="101">
        <v>1.59</v>
      </c>
      <c r="I105" s="101">
        <v>1.68</v>
      </c>
      <c r="J105" s="101">
        <v>1.68</v>
      </c>
      <c r="K105" s="101">
        <v>1.59</v>
      </c>
      <c r="L105" s="101">
        <v>1.59</v>
      </c>
      <c r="M105" s="101">
        <v>1.63</v>
      </c>
      <c r="N105" s="101">
        <v>1.63</v>
      </c>
      <c r="O105">
        <v>1.63</v>
      </c>
      <c r="P105">
        <v>1.59</v>
      </c>
      <c r="Q105">
        <v>1.59</v>
      </c>
      <c r="R105">
        <v>1.63</v>
      </c>
      <c r="S105">
        <v>1.63</v>
      </c>
      <c r="T105">
        <v>1.68</v>
      </c>
      <c r="U105">
        <v>1.63</v>
      </c>
      <c r="V105">
        <v>1.63</v>
      </c>
      <c r="W105">
        <v>1.68</v>
      </c>
      <c r="X105">
        <v>1.68</v>
      </c>
    </row>
    <row r="106" spans="1:24" x14ac:dyDescent="0.35">
      <c r="A106" s="79" t="str">
        <f>Rates!A106</f>
        <v>Adaptive Skills Training, Specialist, 1:3</v>
      </c>
      <c r="B106" t="s">
        <v>448</v>
      </c>
      <c r="C106" s="101">
        <v>1.68</v>
      </c>
      <c r="D106" s="101">
        <v>1.75</v>
      </c>
      <c r="E106" s="101">
        <v>1.75</v>
      </c>
      <c r="F106" s="101">
        <v>1.69</v>
      </c>
      <c r="G106" s="101">
        <v>1.75</v>
      </c>
      <c r="H106" s="101">
        <v>1.65</v>
      </c>
      <c r="I106" s="101">
        <v>1.75</v>
      </c>
      <c r="J106" s="101">
        <v>1.75</v>
      </c>
      <c r="K106" s="101">
        <v>1.65</v>
      </c>
      <c r="L106" s="101">
        <v>1.65</v>
      </c>
      <c r="M106" s="101">
        <v>1.69</v>
      </c>
      <c r="N106" s="101">
        <v>1.69</v>
      </c>
      <c r="O106">
        <v>1.69</v>
      </c>
      <c r="P106">
        <v>1.65</v>
      </c>
      <c r="Q106">
        <v>1.65</v>
      </c>
      <c r="R106">
        <v>1.69</v>
      </c>
      <c r="S106">
        <v>1.69</v>
      </c>
      <c r="T106">
        <v>1.75</v>
      </c>
      <c r="U106">
        <v>1.69</v>
      </c>
      <c r="V106">
        <v>1.69</v>
      </c>
      <c r="W106">
        <v>1.75</v>
      </c>
      <c r="X106">
        <v>1.75</v>
      </c>
    </row>
    <row r="107" spans="1:24" x14ac:dyDescent="0.35">
      <c r="A107" s="79" t="str">
        <f>Rates!A107</f>
        <v>Behavior Analyst, 1:1</v>
      </c>
      <c r="B107" t="s">
        <v>449</v>
      </c>
      <c r="C107" s="101">
        <v>1.71</v>
      </c>
      <c r="D107" s="101">
        <v>1.78</v>
      </c>
      <c r="E107" s="101">
        <v>1.78</v>
      </c>
      <c r="F107" s="101">
        <v>1.72</v>
      </c>
      <c r="G107" s="101">
        <v>1.78</v>
      </c>
      <c r="H107" s="101">
        <v>1.68</v>
      </c>
      <c r="I107" s="101">
        <v>1.78</v>
      </c>
      <c r="J107" s="101">
        <v>1.78</v>
      </c>
      <c r="K107" s="101">
        <v>1.68</v>
      </c>
      <c r="L107" s="101">
        <v>1.68</v>
      </c>
      <c r="M107" s="101">
        <v>1.72</v>
      </c>
      <c r="N107" s="101">
        <v>1.72</v>
      </c>
      <c r="O107">
        <v>1.72</v>
      </c>
      <c r="P107">
        <v>1.68</v>
      </c>
      <c r="Q107">
        <v>1.68</v>
      </c>
      <c r="R107">
        <v>1.72</v>
      </c>
      <c r="S107">
        <v>1.72</v>
      </c>
      <c r="T107">
        <v>1.78</v>
      </c>
      <c r="U107">
        <v>1.72</v>
      </c>
      <c r="V107">
        <v>1.72</v>
      </c>
      <c r="W107">
        <v>1.78</v>
      </c>
      <c r="X107">
        <v>1.78</v>
      </c>
    </row>
    <row r="108" spans="1:24" x14ac:dyDescent="0.35">
      <c r="A108" s="79" t="str">
        <f>Rates!A108</f>
        <v>Behavior Analyst, 1:2</v>
      </c>
      <c r="B108" t="s">
        <v>450</v>
      </c>
      <c r="C108" s="101">
        <v>1.8</v>
      </c>
      <c r="D108" s="101">
        <v>1.87</v>
      </c>
      <c r="E108" s="101">
        <v>1.87</v>
      </c>
      <c r="F108" s="101">
        <v>1.81</v>
      </c>
      <c r="G108" s="101">
        <v>1.87</v>
      </c>
      <c r="H108" s="101">
        <v>1.77</v>
      </c>
      <c r="I108" s="101">
        <v>1.87</v>
      </c>
      <c r="J108" s="101">
        <v>1.87</v>
      </c>
      <c r="K108" s="101">
        <v>1.77</v>
      </c>
      <c r="L108" s="101">
        <v>1.77</v>
      </c>
      <c r="M108" s="101">
        <v>1.81</v>
      </c>
      <c r="N108" s="101">
        <v>1.81</v>
      </c>
      <c r="O108">
        <v>1.81</v>
      </c>
      <c r="P108">
        <v>1.77</v>
      </c>
      <c r="Q108">
        <v>1.77</v>
      </c>
      <c r="R108">
        <v>1.81</v>
      </c>
      <c r="S108">
        <v>1.81</v>
      </c>
      <c r="T108">
        <v>1.87</v>
      </c>
      <c r="U108">
        <v>1.81</v>
      </c>
      <c r="V108">
        <v>1.81</v>
      </c>
      <c r="W108">
        <v>1.87</v>
      </c>
      <c r="X108">
        <v>1.87</v>
      </c>
    </row>
    <row r="109" spans="1:24" x14ac:dyDescent="0.35">
      <c r="A109" s="79" t="str">
        <f>Rates!A109</f>
        <v>Behavior Analyst, 1:3</v>
      </c>
      <c r="B109" t="s">
        <v>451</v>
      </c>
      <c r="C109" s="101">
        <v>1.83</v>
      </c>
      <c r="D109" s="101">
        <v>1.91</v>
      </c>
      <c r="E109" s="101">
        <v>1.91</v>
      </c>
      <c r="F109" s="101">
        <v>1.85</v>
      </c>
      <c r="G109" s="101">
        <v>1.91</v>
      </c>
      <c r="H109" s="101">
        <v>1.8</v>
      </c>
      <c r="I109" s="101">
        <v>1.91</v>
      </c>
      <c r="J109" s="101">
        <v>1.91</v>
      </c>
      <c r="K109" s="101">
        <v>1.8</v>
      </c>
      <c r="L109" s="101">
        <v>1.8</v>
      </c>
      <c r="M109" s="101">
        <v>1.85</v>
      </c>
      <c r="N109" s="101">
        <v>1.85</v>
      </c>
      <c r="O109">
        <v>1.85</v>
      </c>
      <c r="P109">
        <v>1.8</v>
      </c>
      <c r="Q109">
        <v>1.8</v>
      </c>
      <c r="R109">
        <v>1.85</v>
      </c>
      <c r="S109">
        <v>1.85</v>
      </c>
      <c r="T109">
        <v>1.91</v>
      </c>
      <c r="U109">
        <v>1.85</v>
      </c>
      <c r="V109">
        <v>1.85</v>
      </c>
      <c r="W109">
        <v>1.91</v>
      </c>
      <c r="X109">
        <v>1.91</v>
      </c>
    </row>
    <row r="110" spans="1:24" x14ac:dyDescent="0.35">
      <c r="A110" s="79" t="str">
        <f>Rates!A110</f>
        <v>Associate Behavior Analyst, 1:1</v>
      </c>
      <c r="B110" t="s">
        <v>452</v>
      </c>
      <c r="C110" s="101">
        <v>1.55</v>
      </c>
      <c r="D110" s="101">
        <v>1.61</v>
      </c>
      <c r="E110" s="101">
        <v>1.61</v>
      </c>
      <c r="F110" s="101">
        <v>1.56</v>
      </c>
      <c r="G110" s="101">
        <v>1.61</v>
      </c>
      <c r="H110" s="101">
        <v>1.52</v>
      </c>
      <c r="I110" s="101">
        <v>1.61</v>
      </c>
      <c r="J110" s="101">
        <v>1.61</v>
      </c>
      <c r="K110" s="101">
        <v>1.52</v>
      </c>
      <c r="L110" s="101">
        <v>1.52</v>
      </c>
      <c r="M110" s="101">
        <v>1.56</v>
      </c>
      <c r="N110" s="101">
        <v>1.56</v>
      </c>
      <c r="O110">
        <v>1.56</v>
      </c>
      <c r="P110">
        <v>1.52</v>
      </c>
      <c r="Q110">
        <v>1.52</v>
      </c>
      <c r="R110">
        <v>1.56</v>
      </c>
      <c r="S110">
        <v>1.56</v>
      </c>
      <c r="T110">
        <v>1.61</v>
      </c>
      <c r="U110">
        <v>1.56</v>
      </c>
      <c r="V110">
        <v>1.56</v>
      </c>
      <c r="W110">
        <v>1.61</v>
      </c>
      <c r="X110">
        <v>1.61</v>
      </c>
    </row>
    <row r="111" spans="1:24" x14ac:dyDescent="0.35">
      <c r="A111" s="79" t="str">
        <f>Rates!A111</f>
        <v>Associate Behavior Analyst, 1:2</v>
      </c>
      <c r="B111" t="s">
        <v>453</v>
      </c>
      <c r="C111" s="101">
        <v>1.62</v>
      </c>
      <c r="D111" s="101">
        <v>1.68</v>
      </c>
      <c r="E111" s="101">
        <v>1.68</v>
      </c>
      <c r="F111" s="101">
        <v>1.63</v>
      </c>
      <c r="G111" s="101">
        <v>1.68</v>
      </c>
      <c r="H111" s="101">
        <v>1.59</v>
      </c>
      <c r="I111" s="101">
        <v>1.68</v>
      </c>
      <c r="J111" s="101">
        <v>1.68</v>
      </c>
      <c r="K111" s="101">
        <v>1.59</v>
      </c>
      <c r="L111" s="101">
        <v>1.59</v>
      </c>
      <c r="M111" s="101">
        <v>1.63</v>
      </c>
      <c r="N111" s="101">
        <v>1.63</v>
      </c>
      <c r="O111">
        <v>1.63</v>
      </c>
      <c r="P111">
        <v>1.59</v>
      </c>
      <c r="Q111">
        <v>1.59</v>
      </c>
      <c r="R111">
        <v>1.63</v>
      </c>
      <c r="S111">
        <v>1.63</v>
      </c>
      <c r="T111">
        <v>1.68</v>
      </c>
      <c r="U111">
        <v>1.63</v>
      </c>
      <c r="V111">
        <v>1.63</v>
      </c>
      <c r="W111">
        <v>1.68</v>
      </c>
      <c r="X111">
        <v>1.68</v>
      </c>
    </row>
    <row r="112" spans="1:24" x14ac:dyDescent="0.35">
      <c r="A112" s="79" t="str">
        <f>Rates!A112</f>
        <v>Associate Behavior Analyst, 1:3</v>
      </c>
      <c r="B112" t="s">
        <v>454</v>
      </c>
      <c r="C112" s="101">
        <v>1.68</v>
      </c>
      <c r="D112" s="101">
        <v>1.75</v>
      </c>
      <c r="E112" s="101">
        <v>1.75</v>
      </c>
      <c r="F112" s="101">
        <v>1.69</v>
      </c>
      <c r="G112" s="101">
        <v>1.75</v>
      </c>
      <c r="H112" s="101">
        <v>1.65</v>
      </c>
      <c r="I112" s="101">
        <v>1.75</v>
      </c>
      <c r="J112" s="101">
        <v>1.75</v>
      </c>
      <c r="K112" s="101">
        <v>1.65</v>
      </c>
      <c r="L112" s="101">
        <v>1.65</v>
      </c>
      <c r="M112" s="101">
        <v>1.69</v>
      </c>
      <c r="N112" s="101">
        <v>1.69</v>
      </c>
      <c r="O112">
        <v>1.69</v>
      </c>
      <c r="P112">
        <v>1.65</v>
      </c>
      <c r="Q112">
        <v>1.65</v>
      </c>
      <c r="R112">
        <v>1.69</v>
      </c>
      <c r="S112">
        <v>1.69</v>
      </c>
      <c r="T112">
        <v>1.75</v>
      </c>
      <c r="U112">
        <v>1.69</v>
      </c>
      <c r="V112">
        <v>1.69</v>
      </c>
      <c r="W112">
        <v>1.75</v>
      </c>
      <c r="X112">
        <v>1.75</v>
      </c>
    </row>
    <row r="113" spans="1:24" x14ac:dyDescent="0.35">
      <c r="A113" s="79" t="str">
        <f>Rates!A113</f>
        <v>Behavior Management Assistant, 1:1</v>
      </c>
      <c r="B113" t="s">
        <v>455</v>
      </c>
      <c r="C113" s="101">
        <v>1.55</v>
      </c>
      <c r="D113" s="101">
        <v>1.61</v>
      </c>
      <c r="E113" s="101">
        <v>1.61</v>
      </c>
      <c r="F113" s="101">
        <v>1.56</v>
      </c>
      <c r="G113" s="101">
        <v>1.61</v>
      </c>
      <c r="H113" s="101">
        <v>1.52</v>
      </c>
      <c r="I113" s="101">
        <v>1.61</v>
      </c>
      <c r="J113" s="101">
        <v>1.61</v>
      </c>
      <c r="K113" s="101">
        <v>1.52</v>
      </c>
      <c r="L113" s="101">
        <v>1.52</v>
      </c>
      <c r="M113" s="101">
        <v>1.56</v>
      </c>
      <c r="N113" s="101">
        <v>1.56</v>
      </c>
      <c r="O113">
        <v>1.56</v>
      </c>
      <c r="P113">
        <v>1.52</v>
      </c>
      <c r="Q113">
        <v>1.52</v>
      </c>
      <c r="R113">
        <v>1.56</v>
      </c>
      <c r="S113">
        <v>1.56</v>
      </c>
      <c r="T113">
        <v>1.61</v>
      </c>
      <c r="U113">
        <v>1.56</v>
      </c>
      <c r="V113">
        <v>1.56</v>
      </c>
      <c r="W113">
        <v>1.61</v>
      </c>
      <c r="X113">
        <v>1.61</v>
      </c>
    </row>
    <row r="114" spans="1:24" x14ac:dyDescent="0.35">
      <c r="A114" s="79" t="str">
        <f>Rates!A114</f>
        <v>Behavior Management Assistant, 1:2</v>
      </c>
      <c r="B114" t="s">
        <v>456</v>
      </c>
      <c r="C114" s="101">
        <v>1.62</v>
      </c>
      <c r="D114" s="101">
        <v>1.68</v>
      </c>
      <c r="E114" s="101">
        <v>1.68</v>
      </c>
      <c r="F114" s="101">
        <v>1.63</v>
      </c>
      <c r="G114" s="101">
        <v>1.68</v>
      </c>
      <c r="H114" s="101">
        <v>1.59</v>
      </c>
      <c r="I114" s="101">
        <v>1.68</v>
      </c>
      <c r="J114" s="101">
        <v>1.68</v>
      </c>
      <c r="K114" s="101">
        <v>1.59</v>
      </c>
      <c r="L114" s="101">
        <v>1.59</v>
      </c>
      <c r="M114" s="101">
        <v>1.63</v>
      </c>
      <c r="N114" s="101">
        <v>1.63</v>
      </c>
      <c r="O114">
        <v>1.63</v>
      </c>
      <c r="P114">
        <v>1.59</v>
      </c>
      <c r="Q114">
        <v>1.59</v>
      </c>
      <c r="R114">
        <v>1.63</v>
      </c>
      <c r="S114">
        <v>1.63</v>
      </c>
      <c r="T114">
        <v>1.68</v>
      </c>
      <c r="U114">
        <v>1.63</v>
      </c>
      <c r="V114">
        <v>1.63</v>
      </c>
      <c r="W114">
        <v>1.68</v>
      </c>
      <c r="X114">
        <v>1.68</v>
      </c>
    </row>
    <row r="115" spans="1:24" x14ac:dyDescent="0.35">
      <c r="A115" s="79" t="str">
        <f>Rates!A115</f>
        <v>Behavior Management Assistant, 1:3</v>
      </c>
      <c r="B115" t="s">
        <v>457</v>
      </c>
      <c r="C115" s="101">
        <v>1.68</v>
      </c>
      <c r="D115" s="101">
        <v>1.75</v>
      </c>
      <c r="E115" s="101">
        <v>1.75</v>
      </c>
      <c r="F115" s="101">
        <v>1.69</v>
      </c>
      <c r="G115" s="101">
        <v>1.75</v>
      </c>
      <c r="H115" s="101">
        <v>1.65</v>
      </c>
      <c r="I115" s="101">
        <v>1.75</v>
      </c>
      <c r="J115" s="101">
        <v>1.75</v>
      </c>
      <c r="K115" s="101">
        <v>1.65</v>
      </c>
      <c r="L115" s="101">
        <v>1.65</v>
      </c>
      <c r="M115" s="101">
        <v>1.69</v>
      </c>
      <c r="N115" s="101">
        <v>1.69</v>
      </c>
      <c r="O115">
        <v>1.69</v>
      </c>
      <c r="P115">
        <v>1.65</v>
      </c>
      <c r="Q115">
        <v>1.65</v>
      </c>
      <c r="R115">
        <v>1.69</v>
      </c>
      <c r="S115">
        <v>1.69</v>
      </c>
      <c r="T115">
        <v>1.75</v>
      </c>
      <c r="U115">
        <v>1.69</v>
      </c>
      <c r="V115">
        <v>1.69</v>
      </c>
      <c r="W115">
        <v>1.75</v>
      </c>
      <c r="X115">
        <v>1.75</v>
      </c>
    </row>
    <row r="116" spans="1:24" x14ac:dyDescent="0.35">
      <c r="A116" s="79" t="str">
        <f>Rates!A116</f>
        <v>Behavior Technician - Paraprofessional, 1:1</v>
      </c>
      <c r="B116" t="s">
        <v>458</v>
      </c>
      <c r="C116" s="101">
        <v>1.58</v>
      </c>
      <c r="D116" s="101">
        <v>1.64</v>
      </c>
      <c r="E116" s="101">
        <v>1.64</v>
      </c>
      <c r="F116" s="101">
        <v>1.59</v>
      </c>
      <c r="G116" s="101">
        <v>1.64</v>
      </c>
      <c r="H116" s="101">
        <v>1.55</v>
      </c>
      <c r="I116" s="101">
        <v>1.64</v>
      </c>
      <c r="J116" s="101">
        <v>1.64</v>
      </c>
      <c r="K116" s="101">
        <v>1.55</v>
      </c>
      <c r="L116" s="101">
        <v>1.55</v>
      </c>
      <c r="M116" s="101">
        <v>1.59</v>
      </c>
      <c r="N116" s="101">
        <v>1.59</v>
      </c>
      <c r="O116">
        <v>1.59</v>
      </c>
      <c r="P116">
        <v>1.55</v>
      </c>
      <c r="Q116">
        <v>1.55</v>
      </c>
      <c r="R116">
        <v>1.59</v>
      </c>
      <c r="S116">
        <v>1.59</v>
      </c>
      <c r="T116">
        <v>1.64</v>
      </c>
      <c r="U116">
        <v>1.59</v>
      </c>
      <c r="V116">
        <v>1.59</v>
      </c>
      <c r="W116">
        <v>1.64</v>
      </c>
      <c r="X116">
        <v>1.64</v>
      </c>
    </row>
    <row r="117" spans="1:24" x14ac:dyDescent="0.35">
      <c r="A117" s="79" t="str">
        <f>Rates!A117</f>
        <v>Behavior Technician - Paraprofessional, 1:2</v>
      </c>
      <c r="B117" t="s">
        <v>459</v>
      </c>
      <c r="C117" s="101">
        <v>1.65</v>
      </c>
      <c r="D117" s="101">
        <v>1.72</v>
      </c>
      <c r="E117" s="101">
        <v>1.72</v>
      </c>
      <c r="F117" s="101">
        <v>1.66</v>
      </c>
      <c r="G117" s="101">
        <v>1.72</v>
      </c>
      <c r="H117" s="101">
        <v>1.62</v>
      </c>
      <c r="I117" s="101">
        <v>1.72</v>
      </c>
      <c r="J117" s="101">
        <v>1.72</v>
      </c>
      <c r="K117" s="101">
        <v>1.62</v>
      </c>
      <c r="L117" s="101">
        <v>1.62</v>
      </c>
      <c r="M117" s="101">
        <v>1.66</v>
      </c>
      <c r="N117" s="101">
        <v>1.66</v>
      </c>
      <c r="O117">
        <v>1.66</v>
      </c>
      <c r="P117">
        <v>1.62</v>
      </c>
      <c r="Q117">
        <v>1.62</v>
      </c>
      <c r="R117">
        <v>1.66</v>
      </c>
      <c r="S117">
        <v>1.66</v>
      </c>
      <c r="T117">
        <v>1.72</v>
      </c>
      <c r="U117">
        <v>1.66</v>
      </c>
      <c r="V117">
        <v>1.66</v>
      </c>
      <c r="W117">
        <v>1.72</v>
      </c>
      <c r="X117">
        <v>1.72</v>
      </c>
    </row>
    <row r="118" spans="1:24" x14ac:dyDescent="0.35">
      <c r="A118" s="79" t="str">
        <f>Rates!A118</f>
        <v>Behavior Technician - Paraprofessional, 1:3</v>
      </c>
      <c r="B118" t="s">
        <v>460</v>
      </c>
      <c r="C118" s="101">
        <v>1.71</v>
      </c>
      <c r="D118" s="101">
        <v>1.78</v>
      </c>
      <c r="E118" s="101">
        <v>1.78</v>
      </c>
      <c r="F118" s="101">
        <v>1.73</v>
      </c>
      <c r="G118" s="101">
        <v>1.78</v>
      </c>
      <c r="H118" s="101">
        <v>1.69</v>
      </c>
      <c r="I118" s="101">
        <v>1.78</v>
      </c>
      <c r="J118" s="101">
        <v>1.78</v>
      </c>
      <c r="K118" s="101">
        <v>1.69</v>
      </c>
      <c r="L118" s="101">
        <v>1.69</v>
      </c>
      <c r="M118" s="101">
        <v>1.73</v>
      </c>
      <c r="N118" s="101">
        <v>1.73</v>
      </c>
      <c r="O118">
        <v>1.73</v>
      </c>
      <c r="P118">
        <v>1.69</v>
      </c>
      <c r="Q118">
        <v>1.69</v>
      </c>
      <c r="R118">
        <v>1.73</v>
      </c>
      <c r="S118">
        <v>1.73</v>
      </c>
      <c r="T118">
        <v>1.78</v>
      </c>
      <c r="U118">
        <v>1.73</v>
      </c>
      <c r="V118">
        <v>1.73</v>
      </c>
      <c r="W118">
        <v>1.78</v>
      </c>
      <c r="X118">
        <v>1.78</v>
      </c>
    </row>
    <row r="119" spans="1:24" x14ac:dyDescent="0.35">
      <c r="A119" s="79" t="str">
        <f>Rates!A119</f>
        <v>Behavior Management Consultant, 1:1</v>
      </c>
      <c r="B119" t="s">
        <v>461</v>
      </c>
      <c r="C119" s="101">
        <v>1.71</v>
      </c>
      <c r="D119" s="101">
        <v>1.78</v>
      </c>
      <c r="E119" s="101">
        <v>1.78</v>
      </c>
      <c r="F119" s="101">
        <v>1.72</v>
      </c>
      <c r="G119" s="101">
        <v>1.78</v>
      </c>
      <c r="H119" s="101">
        <v>1.68</v>
      </c>
      <c r="I119" s="101">
        <v>1.78</v>
      </c>
      <c r="J119" s="101">
        <v>1.78</v>
      </c>
      <c r="K119" s="101">
        <v>1.68</v>
      </c>
      <c r="L119" s="101">
        <v>1.68</v>
      </c>
      <c r="M119" s="101">
        <v>1.72</v>
      </c>
      <c r="N119" s="101">
        <v>1.72</v>
      </c>
      <c r="O119">
        <v>1.72</v>
      </c>
      <c r="P119">
        <v>1.68</v>
      </c>
      <c r="Q119">
        <v>1.68</v>
      </c>
      <c r="R119">
        <v>1.72</v>
      </c>
      <c r="S119">
        <v>1.72</v>
      </c>
      <c r="T119">
        <v>1.78</v>
      </c>
      <c r="U119">
        <v>1.72</v>
      </c>
      <c r="V119">
        <v>1.72</v>
      </c>
      <c r="W119">
        <v>1.78</v>
      </c>
      <c r="X119">
        <v>1.78</v>
      </c>
    </row>
    <row r="120" spans="1:24" x14ac:dyDescent="0.35">
      <c r="A120" s="79" t="str">
        <f>Rates!A120</f>
        <v>Behavior Management Consultant, 1:2</v>
      </c>
      <c r="B120" t="s">
        <v>462</v>
      </c>
      <c r="C120" s="101">
        <v>1.8</v>
      </c>
      <c r="D120" s="101">
        <v>1.87</v>
      </c>
      <c r="E120" s="101">
        <v>1.87</v>
      </c>
      <c r="F120" s="101">
        <v>1.81</v>
      </c>
      <c r="G120" s="101">
        <v>1.87</v>
      </c>
      <c r="H120" s="101">
        <v>1.77</v>
      </c>
      <c r="I120" s="101">
        <v>1.87</v>
      </c>
      <c r="J120" s="101">
        <v>1.87</v>
      </c>
      <c r="K120" s="101">
        <v>1.77</v>
      </c>
      <c r="L120" s="101">
        <v>1.77</v>
      </c>
      <c r="M120" s="101">
        <v>1.81</v>
      </c>
      <c r="N120" s="101">
        <v>1.81</v>
      </c>
      <c r="O120">
        <v>1.81</v>
      </c>
      <c r="P120">
        <v>1.77</v>
      </c>
      <c r="Q120">
        <v>1.77</v>
      </c>
      <c r="R120">
        <v>1.81</v>
      </c>
      <c r="S120">
        <v>1.81</v>
      </c>
      <c r="T120">
        <v>1.87</v>
      </c>
      <c r="U120">
        <v>1.81</v>
      </c>
      <c r="V120">
        <v>1.81</v>
      </c>
      <c r="W120">
        <v>1.87</v>
      </c>
      <c r="X120">
        <v>1.87</v>
      </c>
    </row>
    <row r="121" spans="1:24" x14ac:dyDescent="0.35">
      <c r="A121" s="79" t="str">
        <f>Rates!A121</f>
        <v>Behavior Management Consultant, 1:3</v>
      </c>
      <c r="B121" t="s">
        <v>463</v>
      </c>
      <c r="C121" s="101">
        <v>1.83</v>
      </c>
      <c r="D121" s="101">
        <v>1.91</v>
      </c>
      <c r="E121" s="101">
        <v>1.91</v>
      </c>
      <c r="F121" s="101">
        <v>1.85</v>
      </c>
      <c r="G121" s="101">
        <v>1.91</v>
      </c>
      <c r="H121" s="101">
        <v>1.8</v>
      </c>
      <c r="I121" s="101">
        <v>1.91</v>
      </c>
      <c r="J121" s="101">
        <v>1.91</v>
      </c>
      <c r="K121" s="101">
        <v>1.8</v>
      </c>
      <c r="L121" s="101">
        <v>1.8</v>
      </c>
      <c r="M121" s="101">
        <v>1.85</v>
      </c>
      <c r="N121" s="101">
        <v>1.85</v>
      </c>
      <c r="O121">
        <v>1.85</v>
      </c>
      <c r="P121">
        <v>1.8</v>
      </c>
      <c r="Q121">
        <v>1.8</v>
      </c>
      <c r="R121">
        <v>1.85</v>
      </c>
      <c r="S121">
        <v>1.85</v>
      </c>
      <c r="T121">
        <v>1.91</v>
      </c>
      <c r="U121">
        <v>1.85</v>
      </c>
      <c r="V121">
        <v>1.85</v>
      </c>
      <c r="W121">
        <v>1.91</v>
      </c>
      <c r="X121">
        <v>1.91</v>
      </c>
    </row>
    <row r="122" spans="1:24" x14ac:dyDescent="0.35">
      <c r="A122" s="79" t="str">
        <f>Rates!A122</f>
        <v>Specialized Therapeutic Services, Professional, Home and Community-Based, 1:1</v>
      </c>
      <c r="B122" t="s">
        <v>464</v>
      </c>
      <c r="C122" s="101">
        <v>1.71</v>
      </c>
      <c r="D122" s="101">
        <v>1.78</v>
      </c>
      <c r="E122" s="101">
        <v>1.78</v>
      </c>
      <c r="F122" s="101">
        <v>1.72</v>
      </c>
      <c r="G122" s="101">
        <v>1.78</v>
      </c>
      <c r="H122" s="101">
        <v>1.68</v>
      </c>
      <c r="I122" s="101">
        <v>1.78</v>
      </c>
      <c r="J122" s="101">
        <v>1.78</v>
      </c>
      <c r="K122" s="101">
        <v>1.68</v>
      </c>
      <c r="L122" s="101">
        <v>1.68</v>
      </c>
      <c r="M122" s="101">
        <v>1.72</v>
      </c>
      <c r="N122" s="101">
        <v>1.72</v>
      </c>
      <c r="O122">
        <v>1.72</v>
      </c>
      <c r="P122">
        <v>1.68</v>
      </c>
      <c r="Q122">
        <v>1.68</v>
      </c>
      <c r="R122">
        <v>1.72</v>
      </c>
      <c r="S122">
        <v>1.72</v>
      </c>
      <c r="T122">
        <v>1.78</v>
      </c>
      <c r="U122">
        <v>1.72</v>
      </c>
      <c r="V122">
        <v>1.72</v>
      </c>
      <c r="W122">
        <v>1.78</v>
      </c>
      <c r="X122">
        <v>1.78</v>
      </c>
    </row>
    <row r="123" spans="1:24" x14ac:dyDescent="0.35">
      <c r="A123" s="79" t="str">
        <f>Rates!A123</f>
        <v>Specialized Therapeutic Services, Professional, Home and Community-Based, 1:2</v>
      </c>
      <c r="B123" t="s">
        <v>465</v>
      </c>
      <c r="C123" s="101">
        <v>1.8</v>
      </c>
      <c r="D123" s="101">
        <v>1.87</v>
      </c>
      <c r="E123" s="101">
        <v>1.87</v>
      </c>
      <c r="F123" s="101">
        <v>1.81</v>
      </c>
      <c r="G123" s="101">
        <v>1.87</v>
      </c>
      <c r="H123" s="101">
        <v>1.77</v>
      </c>
      <c r="I123" s="101">
        <v>1.87</v>
      </c>
      <c r="J123" s="101">
        <v>1.87</v>
      </c>
      <c r="K123" s="101">
        <v>1.77</v>
      </c>
      <c r="L123" s="101">
        <v>1.77</v>
      </c>
      <c r="M123" s="101">
        <v>1.81</v>
      </c>
      <c r="N123" s="101">
        <v>1.81</v>
      </c>
      <c r="O123">
        <v>1.81</v>
      </c>
      <c r="P123">
        <v>1.77</v>
      </c>
      <c r="Q123">
        <v>1.77</v>
      </c>
      <c r="R123">
        <v>1.81</v>
      </c>
      <c r="S123">
        <v>1.81</v>
      </c>
      <c r="T123">
        <v>1.87</v>
      </c>
      <c r="U123">
        <v>1.81</v>
      </c>
      <c r="V123">
        <v>1.81</v>
      </c>
      <c r="W123">
        <v>1.87</v>
      </c>
      <c r="X123">
        <v>1.87</v>
      </c>
    </row>
    <row r="124" spans="1:24" x14ac:dyDescent="0.35">
      <c r="A124" s="79" t="str">
        <f>Rates!A124</f>
        <v>Specialized Therapeutic Services, Professional, Home and Community-Based, 1:3</v>
      </c>
      <c r="B124" t="s">
        <v>466</v>
      </c>
      <c r="C124" s="101">
        <v>1.83</v>
      </c>
      <c r="D124" s="101">
        <v>1.91</v>
      </c>
      <c r="E124" s="101">
        <v>1.91</v>
      </c>
      <c r="F124" s="101">
        <v>1.85</v>
      </c>
      <c r="G124" s="101">
        <v>1.91</v>
      </c>
      <c r="H124" s="101">
        <v>1.8</v>
      </c>
      <c r="I124" s="101">
        <v>1.91</v>
      </c>
      <c r="J124" s="101">
        <v>1.91</v>
      </c>
      <c r="K124" s="101">
        <v>1.8</v>
      </c>
      <c r="L124" s="101">
        <v>1.8</v>
      </c>
      <c r="M124" s="101">
        <v>1.85</v>
      </c>
      <c r="N124" s="101">
        <v>1.85</v>
      </c>
      <c r="O124">
        <v>1.85</v>
      </c>
      <c r="P124">
        <v>1.8</v>
      </c>
      <c r="Q124">
        <v>1.8</v>
      </c>
      <c r="R124">
        <v>1.85</v>
      </c>
      <c r="S124">
        <v>1.85</v>
      </c>
      <c r="T124">
        <v>1.91</v>
      </c>
      <c r="U124">
        <v>1.85</v>
      </c>
      <c r="V124">
        <v>1.85</v>
      </c>
      <c r="W124">
        <v>1.91</v>
      </c>
      <c r="X124">
        <v>1.91</v>
      </c>
    </row>
    <row r="125" spans="1:24" x14ac:dyDescent="0.35">
      <c r="A125" s="79" t="str">
        <f>Rates!A125</f>
        <v>Specialized Therapeutic Services, Assistant, Home and Community-Based, 1:1</v>
      </c>
      <c r="B125" t="s">
        <v>467</v>
      </c>
      <c r="C125" s="101">
        <v>1.54</v>
      </c>
      <c r="D125" s="101">
        <v>1.6</v>
      </c>
      <c r="E125" s="101">
        <v>1.6</v>
      </c>
      <c r="F125" s="101">
        <v>1.55</v>
      </c>
      <c r="G125" s="101">
        <v>1.6</v>
      </c>
      <c r="H125" s="101">
        <v>1.52</v>
      </c>
      <c r="I125" s="101">
        <v>1.6</v>
      </c>
      <c r="J125" s="101">
        <v>1.6</v>
      </c>
      <c r="K125" s="101">
        <v>1.52</v>
      </c>
      <c r="L125" s="101">
        <v>1.52</v>
      </c>
      <c r="M125" s="101">
        <v>1.55</v>
      </c>
      <c r="N125" s="101">
        <v>1.55</v>
      </c>
      <c r="O125">
        <v>1.55</v>
      </c>
      <c r="P125">
        <v>1.52</v>
      </c>
      <c r="Q125">
        <v>1.52</v>
      </c>
      <c r="R125">
        <v>1.55</v>
      </c>
      <c r="S125">
        <v>1.55</v>
      </c>
      <c r="T125">
        <v>1.6</v>
      </c>
      <c r="U125">
        <v>1.55</v>
      </c>
      <c r="V125">
        <v>1.55</v>
      </c>
      <c r="W125">
        <v>1.6</v>
      </c>
      <c r="X125">
        <v>1.6</v>
      </c>
    </row>
    <row r="126" spans="1:24" x14ac:dyDescent="0.35">
      <c r="A126" s="79" t="str">
        <f>Rates!A126</f>
        <v>Specialized Therapeutic Services, Assistant, Home and Community-Based, 1:2</v>
      </c>
      <c r="B126" t="s">
        <v>468</v>
      </c>
      <c r="C126" s="101">
        <v>1.61</v>
      </c>
      <c r="D126" s="101">
        <v>1.68</v>
      </c>
      <c r="E126" s="101">
        <v>1.68</v>
      </c>
      <c r="F126" s="101">
        <v>1.62</v>
      </c>
      <c r="G126" s="101">
        <v>1.68</v>
      </c>
      <c r="H126" s="101">
        <v>1.58</v>
      </c>
      <c r="I126" s="101">
        <v>1.68</v>
      </c>
      <c r="J126" s="101">
        <v>1.68</v>
      </c>
      <c r="K126" s="101">
        <v>1.58</v>
      </c>
      <c r="L126" s="101">
        <v>1.58</v>
      </c>
      <c r="M126" s="101">
        <v>1.62</v>
      </c>
      <c r="N126" s="101">
        <v>1.62</v>
      </c>
      <c r="O126">
        <v>1.62</v>
      </c>
      <c r="P126">
        <v>1.58</v>
      </c>
      <c r="Q126">
        <v>1.58</v>
      </c>
      <c r="R126">
        <v>1.62</v>
      </c>
      <c r="S126">
        <v>1.62</v>
      </c>
      <c r="T126">
        <v>1.68</v>
      </c>
      <c r="U126">
        <v>1.62</v>
      </c>
      <c r="V126">
        <v>1.62</v>
      </c>
      <c r="W126">
        <v>1.68</v>
      </c>
      <c r="X126">
        <v>1.68</v>
      </c>
    </row>
    <row r="127" spans="1:24" x14ac:dyDescent="0.35">
      <c r="A127" s="79" t="str">
        <f>Rates!A127</f>
        <v>Specialized Therapeutic Services, Assistant, Home and Community-Based, 1:3</v>
      </c>
      <c r="B127" t="s">
        <v>469</v>
      </c>
      <c r="C127" s="101">
        <v>1.67</v>
      </c>
      <c r="D127" s="101">
        <v>1.74</v>
      </c>
      <c r="E127" s="101">
        <v>1.74</v>
      </c>
      <c r="F127" s="101">
        <v>1.68</v>
      </c>
      <c r="G127" s="101">
        <v>1.74</v>
      </c>
      <c r="H127" s="101">
        <v>1.64</v>
      </c>
      <c r="I127" s="101">
        <v>1.74</v>
      </c>
      <c r="J127" s="101">
        <v>1.74</v>
      </c>
      <c r="K127" s="101">
        <v>1.64</v>
      </c>
      <c r="L127" s="101">
        <v>1.64</v>
      </c>
      <c r="M127" s="101">
        <v>1.68</v>
      </c>
      <c r="N127" s="101">
        <v>1.68</v>
      </c>
      <c r="O127">
        <v>1.68</v>
      </c>
      <c r="P127">
        <v>1.64</v>
      </c>
      <c r="Q127">
        <v>1.64</v>
      </c>
      <c r="R127">
        <v>1.68</v>
      </c>
      <c r="S127">
        <v>1.68</v>
      </c>
      <c r="T127">
        <v>1.74</v>
      </c>
      <c r="U127">
        <v>1.68</v>
      </c>
      <c r="V127">
        <v>1.68</v>
      </c>
      <c r="W127">
        <v>1.74</v>
      </c>
      <c r="X127">
        <v>1.74</v>
      </c>
    </row>
    <row r="128" spans="1:24" x14ac:dyDescent="0.35">
      <c r="A128" s="79" t="str">
        <f>Rates!A128</f>
        <v>Specialized Therapeutic Services, Professional, Center/Facility-Based, 1:1</v>
      </c>
      <c r="B128" t="s">
        <v>470</v>
      </c>
      <c r="C128" s="101">
        <v>1.45</v>
      </c>
      <c r="D128" s="101">
        <v>1.45</v>
      </c>
      <c r="E128" s="101">
        <v>1.45</v>
      </c>
      <c r="F128" s="101">
        <v>1.45</v>
      </c>
      <c r="G128" s="101">
        <v>1.45</v>
      </c>
      <c r="H128" s="101">
        <v>1.45</v>
      </c>
      <c r="I128" s="101">
        <v>1.45</v>
      </c>
      <c r="J128" s="101">
        <v>1.45</v>
      </c>
      <c r="K128" s="101">
        <v>1.45</v>
      </c>
      <c r="L128" s="101">
        <v>1.45</v>
      </c>
      <c r="M128" s="101">
        <v>1.45</v>
      </c>
      <c r="N128" s="101">
        <v>1.45</v>
      </c>
      <c r="O128">
        <v>1.45</v>
      </c>
      <c r="P128">
        <v>1.45</v>
      </c>
      <c r="Q128">
        <v>1.45</v>
      </c>
      <c r="R128">
        <v>1.45</v>
      </c>
      <c r="S128">
        <v>1.45</v>
      </c>
      <c r="T128">
        <v>1.45</v>
      </c>
      <c r="U128">
        <v>1.45</v>
      </c>
      <c r="V128">
        <v>1.45</v>
      </c>
      <c r="W128">
        <v>1.45</v>
      </c>
      <c r="X128">
        <v>1.45</v>
      </c>
    </row>
    <row r="129" spans="1:24" x14ac:dyDescent="0.35">
      <c r="A129" s="79" t="str">
        <f>Rates!A129</f>
        <v>Specialized Therapeutic Services, Professional, Center/Facility-Based, 1:2</v>
      </c>
      <c r="B129" t="s">
        <v>471</v>
      </c>
      <c r="C129" s="101">
        <v>1.51</v>
      </c>
      <c r="D129" s="101">
        <v>1.51</v>
      </c>
      <c r="E129" s="101">
        <v>1.51</v>
      </c>
      <c r="F129" s="101">
        <v>1.51</v>
      </c>
      <c r="G129" s="101">
        <v>1.51</v>
      </c>
      <c r="H129" s="101">
        <v>1.51</v>
      </c>
      <c r="I129" s="101">
        <v>1.51</v>
      </c>
      <c r="J129" s="101">
        <v>1.51</v>
      </c>
      <c r="K129" s="101">
        <v>1.51</v>
      </c>
      <c r="L129" s="101">
        <v>1.51</v>
      </c>
      <c r="M129" s="101">
        <v>1.51</v>
      </c>
      <c r="N129" s="101">
        <v>1.51</v>
      </c>
      <c r="O129">
        <v>1.51</v>
      </c>
      <c r="P129">
        <v>1.51</v>
      </c>
      <c r="Q129">
        <v>1.51</v>
      </c>
      <c r="R129">
        <v>1.51</v>
      </c>
      <c r="S129">
        <v>1.51</v>
      </c>
      <c r="T129">
        <v>1.51</v>
      </c>
      <c r="U129">
        <v>1.51</v>
      </c>
      <c r="V129">
        <v>1.51</v>
      </c>
      <c r="W129">
        <v>1.51</v>
      </c>
      <c r="X129">
        <v>1.51</v>
      </c>
    </row>
    <row r="130" spans="1:24" x14ac:dyDescent="0.35">
      <c r="A130" s="79" t="str">
        <f>Rates!A130</f>
        <v>Specialized Therapeutic Services, Professional, Center/Facility-Based, 1:3</v>
      </c>
      <c r="B130" t="s">
        <v>472</v>
      </c>
      <c r="C130" s="101">
        <v>1.53</v>
      </c>
      <c r="D130" s="101">
        <v>1.53</v>
      </c>
      <c r="E130" s="101">
        <v>1.53</v>
      </c>
      <c r="F130" s="101">
        <v>1.53</v>
      </c>
      <c r="G130" s="101">
        <v>1.53</v>
      </c>
      <c r="H130" s="101">
        <v>1.53</v>
      </c>
      <c r="I130" s="101">
        <v>1.53</v>
      </c>
      <c r="J130" s="101">
        <v>1.53</v>
      </c>
      <c r="K130" s="101">
        <v>1.53</v>
      </c>
      <c r="L130" s="101">
        <v>1.53</v>
      </c>
      <c r="M130" s="101">
        <v>1.53</v>
      </c>
      <c r="N130" s="101">
        <v>1.53</v>
      </c>
      <c r="O130">
        <v>1.53</v>
      </c>
      <c r="P130">
        <v>1.53</v>
      </c>
      <c r="Q130">
        <v>1.53</v>
      </c>
      <c r="R130">
        <v>1.53</v>
      </c>
      <c r="S130">
        <v>1.53</v>
      </c>
      <c r="T130">
        <v>1.53</v>
      </c>
      <c r="U130">
        <v>1.53</v>
      </c>
      <c r="V130">
        <v>1.53</v>
      </c>
      <c r="W130">
        <v>1.53</v>
      </c>
      <c r="X130">
        <v>1.53</v>
      </c>
    </row>
    <row r="131" spans="1:24" x14ac:dyDescent="0.35">
      <c r="A131" s="79" t="str">
        <f>Rates!A131</f>
        <v>Specialized Therapeutic Services, Assistant, Center/Facility-Based, 1:1</v>
      </c>
      <c r="B131" t="s">
        <v>473</v>
      </c>
      <c r="C131" s="101">
        <v>1.32</v>
      </c>
      <c r="D131" s="101">
        <v>1.32</v>
      </c>
      <c r="E131" s="101">
        <v>1.32</v>
      </c>
      <c r="F131" s="101">
        <v>1.32</v>
      </c>
      <c r="G131" s="101">
        <v>1.32</v>
      </c>
      <c r="H131" s="101">
        <v>1.32</v>
      </c>
      <c r="I131" s="101">
        <v>1.32</v>
      </c>
      <c r="J131" s="101">
        <v>1.32</v>
      </c>
      <c r="K131" s="101">
        <v>1.32</v>
      </c>
      <c r="L131" s="101">
        <v>1.32</v>
      </c>
      <c r="M131" s="101">
        <v>1.32</v>
      </c>
      <c r="N131" s="101">
        <v>1.32</v>
      </c>
      <c r="O131">
        <v>1.32</v>
      </c>
      <c r="P131">
        <v>1.32</v>
      </c>
      <c r="Q131">
        <v>1.32</v>
      </c>
      <c r="R131">
        <v>1.32</v>
      </c>
      <c r="S131">
        <v>1.32</v>
      </c>
      <c r="T131">
        <v>1.32</v>
      </c>
      <c r="U131">
        <v>1.32</v>
      </c>
      <c r="V131">
        <v>1.32</v>
      </c>
      <c r="W131">
        <v>1.32</v>
      </c>
      <c r="X131">
        <v>1.32</v>
      </c>
    </row>
    <row r="132" spans="1:24" x14ac:dyDescent="0.35">
      <c r="A132" s="79" t="str">
        <f>Rates!A132</f>
        <v>Specialized Therapeutic Services, Assistant, Center/Facility-Based, 1:2</v>
      </c>
      <c r="B132" t="s">
        <v>474</v>
      </c>
      <c r="C132" s="101">
        <v>1.37</v>
      </c>
      <c r="D132" s="101">
        <v>1.37</v>
      </c>
      <c r="E132" s="101">
        <v>1.37</v>
      </c>
      <c r="F132" s="101">
        <v>1.37</v>
      </c>
      <c r="G132" s="101">
        <v>1.37</v>
      </c>
      <c r="H132" s="101">
        <v>1.37</v>
      </c>
      <c r="I132" s="101">
        <v>1.37</v>
      </c>
      <c r="J132" s="101">
        <v>1.37</v>
      </c>
      <c r="K132" s="101">
        <v>1.37</v>
      </c>
      <c r="L132" s="101">
        <v>1.37</v>
      </c>
      <c r="M132" s="101">
        <v>1.37</v>
      </c>
      <c r="N132" s="101">
        <v>1.37</v>
      </c>
      <c r="O132">
        <v>1.37</v>
      </c>
      <c r="P132">
        <v>1.37</v>
      </c>
      <c r="Q132">
        <v>1.37</v>
      </c>
      <c r="R132">
        <v>1.37</v>
      </c>
      <c r="S132">
        <v>1.37</v>
      </c>
      <c r="T132">
        <v>1.37</v>
      </c>
      <c r="U132">
        <v>1.37</v>
      </c>
      <c r="V132">
        <v>1.37</v>
      </c>
      <c r="W132">
        <v>1.37</v>
      </c>
      <c r="X132">
        <v>1.37</v>
      </c>
    </row>
    <row r="133" spans="1:24" x14ac:dyDescent="0.35">
      <c r="A133" s="79" t="str">
        <f>Rates!A133</f>
        <v>Specialized Therapeutic Services, Assistant, Center/Facility-Based, 1:3</v>
      </c>
      <c r="B133" t="s">
        <v>475</v>
      </c>
      <c r="C133" s="101">
        <v>1.42</v>
      </c>
      <c r="D133" s="101">
        <v>1.42</v>
      </c>
      <c r="E133" s="101">
        <v>1.42</v>
      </c>
      <c r="F133" s="101">
        <v>1.42</v>
      </c>
      <c r="G133" s="101">
        <v>1.42</v>
      </c>
      <c r="H133" s="101">
        <v>1.42</v>
      </c>
      <c r="I133" s="101">
        <v>1.42</v>
      </c>
      <c r="J133" s="101">
        <v>1.42</v>
      </c>
      <c r="K133" s="101">
        <v>1.42</v>
      </c>
      <c r="L133" s="101">
        <v>1.42</v>
      </c>
      <c r="M133" s="101">
        <v>1.42</v>
      </c>
      <c r="N133" s="101">
        <v>1.42</v>
      </c>
      <c r="O133">
        <v>1.42</v>
      </c>
      <c r="P133">
        <v>1.42</v>
      </c>
      <c r="Q133">
        <v>1.42</v>
      </c>
      <c r="R133">
        <v>1.42</v>
      </c>
      <c r="S133">
        <v>1.42</v>
      </c>
      <c r="T133">
        <v>1.42</v>
      </c>
      <c r="U133">
        <v>1.42</v>
      </c>
      <c r="V133">
        <v>1.42</v>
      </c>
      <c r="W133">
        <v>1.42</v>
      </c>
      <c r="X133">
        <v>1.42</v>
      </c>
    </row>
    <row r="134" spans="1:24" x14ac:dyDescent="0.35">
      <c r="A134" s="79" t="str">
        <f>Rates!A134</f>
        <v>Infant Development Program, Early Intervention Specialist, Home and Community-Based, 1:1</v>
      </c>
      <c r="B134" t="s">
        <v>476</v>
      </c>
      <c r="C134" s="101">
        <v>1.73</v>
      </c>
      <c r="D134" s="101">
        <v>1.8</v>
      </c>
      <c r="E134" s="101">
        <v>1.8</v>
      </c>
      <c r="F134" s="101">
        <v>1.74</v>
      </c>
      <c r="G134" s="101">
        <v>1.8</v>
      </c>
      <c r="H134" s="101">
        <v>1.7</v>
      </c>
      <c r="I134" s="101">
        <v>1.8</v>
      </c>
      <c r="J134" s="101">
        <v>1.8</v>
      </c>
      <c r="K134" s="101">
        <v>1.7</v>
      </c>
      <c r="L134" s="101">
        <v>1.7</v>
      </c>
      <c r="M134" s="101">
        <v>1.74</v>
      </c>
      <c r="N134" s="101">
        <v>1.74</v>
      </c>
      <c r="O134">
        <v>1.74</v>
      </c>
      <c r="P134">
        <v>1.7</v>
      </c>
      <c r="Q134">
        <v>1.7</v>
      </c>
      <c r="R134">
        <v>1.74</v>
      </c>
      <c r="S134">
        <v>1.74</v>
      </c>
      <c r="T134">
        <v>1.8</v>
      </c>
      <c r="U134">
        <v>1.74</v>
      </c>
      <c r="V134">
        <v>1.74</v>
      </c>
      <c r="W134">
        <v>1.8</v>
      </c>
      <c r="X134">
        <v>1.8</v>
      </c>
    </row>
    <row r="135" spans="1:24" x14ac:dyDescent="0.35">
      <c r="A135" s="79" t="str">
        <f>Rates!A135</f>
        <v>Infant Development Program, Early Intervention Specialist, Home and Community-Based, 1:2</v>
      </c>
      <c r="B135" t="s">
        <v>477</v>
      </c>
      <c r="C135" s="101">
        <v>1.81</v>
      </c>
      <c r="D135" s="101">
        <v>1.89</v>
      </c>
      <c r="E135" s="101">
        <v>1.89</v>
      </c>
      <c r="F135" s="101">
        <v>1.83</v>
      </c>
      <c r="G135" s="101">
        <v>1.89</v>
      </c>
      <c r="H135" s="101">
        <v>1.78</v>
      </c>
      <c r="I135" s="101">
        <v>1.89</v>
      </c>
      <c r="J135" s="101">
        <v>1.89</v>
      </c>
      <c r="K135" s="101">
        <v>1.78</v>
      </c>
      <c r="L135" s="101">
        <v>1.78</v>
      </c>
      <c r="M135" s="101">
        <v>1.83</v>
      </c>
      <c r="N135" s="101">
        <v>1.83</v>
      </c>
      <c r="O135">
        <v>1.83</v>
      </c>
      <c r="P135">
        <v>1.78</v>
      </c>
      <c r="Q135">
        <v>1.78</v>
      </c>
      <c r="R135">
        <v>1.83</v>
      </c>
      <c r="S135">
        <v>1.83</v>
      </c>
      <c r="T135">
        <v>1.89</v>
      </c>
      <c r="U135">
        <v>1.83</v>
      </c>
      <c r="V135">
        <v>1.83</v>
      </c>
      <c r="W135">
        <v>1.89</v>
      </c>
      <c r="X135">
        <v>1.89</v>
      </c>
    </row>
    <row r="136" spans="1:24" x14ac:dyDescent="0.35">
      <c r="A136" s="79" t="str">
        <f>Rates!A136</f>
        <v>Infant Development Program, Early Intervention Specialist, Home and Community-Based, 1:3</v>
      </c>
      <c r="B136" t="s">
        <v>478</v>
      </c>
      <c r="C136" s="101">
        <v>1.89</v>
      </c>
      <c r="D136" s="101">
        <v>1.97</v>
      </c>
      <c r="E136" s="101">
        <v>1.97</v>
      </c>
      <c r="F136" s="101">
        <v>1.91</v>
      </c>
      <c r="G136" s="101">
        <v>1.97</v>
      </c>
      <c r="H136" s="101">
        <v>1.86</v>
      </c>
      <c r="I136" s="101">
        <v>1.97</v>
      </c>
      <c r="J136" s="101">
        <v>1.97</v>
      </c>
      <c r="K136" s="101">
        <v>1.86</v>
      </c>
      <c r="L136" s="101">
        <v>1.86</v>
      </c>
      <c r="M136" s="101">
        <v>1.91</v>
      </c>
      <c r="N136" s="101">
        <v>1.91</v>
      </c>
      <c r="O136">
        <v>1.91</v>
      </c>
      <c r="P136">
        <v>1.86</v>
      </c>
      <c r="Q136">
        <v>1.86</v>
      </c>
      <c r="R136">
        <v>1.91</v>
      </c>
      <c r="S136">
        <v>1.91</v>
      </c>
      <c r="T136">
        <v>1.97</v>
      </c>
      <c r="U136">
        <v>1.91</v>
      </c>
      <c r="V136">
        <v>1.91</v>
      </c>
      <c r="W136">
        <v>1.97</v>
      </c>
      <c r="X136">
        <v>1.97</v>
      </c>
    </row>
    <row r="137" spans="1:24" x14ac:dyDescent="0.35">
      <c r="A137" s="79" t="str">
        <f>Rates!A137</f>
        <v>Infant Development Program, Early Intervention Assistant, Home and Community-Based, 1:1</v>
      </c>
      <c r="B137" t="s">
        <v>479</v>
      </c>
      <c r="C137" s="101">
        <v>1.58</v>
      </c>
      <c r="D137" s="101">
        <v>1.65</v>
      </c>
      <c r="E137" s="101">
        <v>1.65</v>
      </c>
      <c r="F137" s="101">
        <v>1.59</v>
      </c>
      <c r="G137" s="101">
        <v>1.65</v>
      </c>
      <c r="H137" s="101">
        <v>1.56</v>
      </c>
      <c r="I137" s="101">
        <v>1.65</v>
      </c>
      <c r="J137" s="101">
        <v>1.65</v>
      </c>
      <c r="K137" s="101">
        <v>1.56</v>
      </c>
      <c r="L137" s="101">
        <v>1.56</v>
      </c>
      <c r="M137" s="101">
        <v>1.59</v>
      </c>
      <c r="N137" s="101">
        <v>1.59</v>
      </c>
      <c r="O137">
        <v>1.59</v>
      </c>
      <c r="P137">
        <v>1.56</v>
      </c>
      <c r="Q137">
        <v>1.56</v>
      </c>
      <c r="R137">
        <v>1.59</v>
      </c>
      <c r="S137">
        <v>1.59</v>
      </c>
      <c r="T137">
        <v>1.65</v>
      </c>
      <c r="U137">
        <v>1.59</v>
      </c>
      <c r="V137">
        <v>1.59</v>
      </c>
      <c r="W137">
        <v>1.65</v>
      </c>
      <c r="X137">
        <v>1.65</v>
      </c>
    </row>
    <row r="138" spans="1:24" x14ac:dyDescent="0.35">
      <c r="A138" s="79" t="str">
        <f>Rates!A138</f>
        <v>Infant Development Program, Early Intervention Assistant, Home and Community-Based, 1:2</v>
      </c>
      <c r="B138" t="s">
        <v>480</v>
      </c>
      <c r="C138" s="101">
        <v>1.65</v>
      </c>
      <c r="D138" s="101">
        <v>1.72</v>
      </c>
      <c r="E138" s="101">
        <v>1.72</v>
      </c>
      <c r="F138" s="101">
        <v>1.67</v>
      </c>
      <c r="G138" s="101">
        <v>1.72</v>
      </c>
      <c r="H138" s="101">
        <v>1.63</v>
      </c>
      <c r="I138" s="101">
        <v>1.72</v>
      </c>
      <c r="J138" s="101">
        <v>1.72</v>
      </c>
      <c r="K138" s="101">
        <v>1.63</v>
      </c>
      <c r="L138" s="101">
        <v>1.63</v>
      </c>
      <c r="M138" s="101">
        <v>1.67</v>
      </c>
      <c r="N138" s="101">
        <v>1.67</v>
      </c>
      <c r="O138">
        <v>1.67</v>
      </c>
      <c r="P138">
        <v>1.63</v>
      </c>
      <c r="Q138">
        <v>1.63</v>
      </c>
      <c r="R138">
        <v>1.67</v>
      </c>
      <c r="S138">
        <v>1.67</v>
      </c>
      <c r="T138">
        <v>1.72</v>
      </c>
      <c r="U138">
        <v>1.67</v>
      </c>
      <c r="V138">
        <v>1.67</v>
      </c>
      <c r="W138">
        <v>1.72</v>
      </c>
      <c r="X138">
        <v>1.72</v>
      </c>
    </row>
    <row r="139" spans="1:24" x14ac:dyDescent="0.35">
      <c r="A139" s="79" t="str">
        <f>Rates!A139</f>
        <v>Infant Development Program, Early Intervention Assistant, Home and Community-Based, 1:3</v>
      </c>
      <c r="B139" t="s">
        <v>481</v>
      </c>
      <c r="C139" s="101">
        <v>1.72</v>
      </c>
      <c r="D139" s="101">
        <v>1.79</v>
      </c>
      <c r="E139" s="101">
        <v>1.79</v>
      </c>
      <c r="F139" s="101">
        <v>1.73</v>
      </c>
      <c r="G139" s="101">
        <v>1.79</v>
      </c>
      <c r="H139" s="101">
        <v>1.69</v>
      </c>
      <c r="I139" s="101">
        <v>1.79</v>
      </c>
      <c r="J139" s="101">
        <v>1.79</v>
      </c>
      <c r="K139" s="101">
        <v>1.69</v>
      </c>
      <c r="L139" s="101">
        <v>1.69</v>
      </c>
      <c r="M139" s="101">
        <v>1.73</v>
      </c>
      <c r="N139" s="101">
        <v>1.73</v>
      </c>
      <c r="O139">
        <v>1.73</v>
      </c>
      <c r="P139">
        <v>1.69</v>
      </c>
      <c r="Q139">
        <v>1.69</v>
      </c>
      <c r="R139">
        <v>1.73</v>
      </c>
      <c r="S139">
        <v>1.73</v>
      </c>
      <c r="T139">
        <v>1.79</v>
      </c>
      <c r="U139">
        <v>1.73</v>
      </c>
      <c r="V139">
        <v>1.73</v>
      </c>
      <c r="W139">
        <v>1.79</v>
      </c>
      <c r="X139">
        <v>1.79</v>
      </c>
    </row>
    <row r="140" spans="1:24" x14ac:dyDescent="0.35">
      <c r="A140" s="79" t="str">
        <f>Rates!A140</f>
        <v>Infant Development Program, Early Intervention Technician, Home and Community-Based, 1:1</v>
      </c>
      <c r="B140" t="s">
        <v>482</v>
      </c>
      <c r="C140" s="101">
        <v>1.44</v>
      </c>
      <c r="D140" s="101">
        <v>1.5</v>
      </c>
      <c r="E140" s="101">
        <v>1.5</v>
      </c>
      <c r="F140" s="101">
        <v>1.45</v>
      </c>
      <c r="G140" s="101">
        <v>1.5</v>
      </c>
      <c r="H140" s="101">
        <v>1.42</v>
      </c>
      <c r="I140" s="101">
        <v>1.5</v>
      </c>
      <c r="J140" s="101">
        <v>1.5</v>
      </c>
      <c r="K140" s="101">
        <v>1.42</v>
      </c>
      <c r="L140" s="101">
        <v>1.42</v>
      </c>
      <c r="M140" s="101">
        <v>1.45</v>
      </c>
      <c r="N140" s="101">
        <v>1.45</v>
      </c>
      <c r="O140">
        <v>1.45</v>
      </c>
      <c r="P140">
        <v>1.42</v>
      </c>
      <c r="Q140">
        <v>1.42</v>
      </c>
      <c r="R140">
        <v>1.45</v>
      </c>
      <c r="S140">
        <v>1.45</v>
      </c>
      <c r="T140">
        <v>1.5</v>
      </c>
      <c r="U140">
        <v>1.45</v>
      </c>
      <c r="V140">
        <v>1.45</v>
      </c>
      <c r="W140">
        <v>1.5</v>
      </c>
      <c r="X140">
        <v>1.5</v>
      </c>
    </row>
    <row r="141" spans="1:24" x14ac:dyDescent="0.35">
      <c r="A141" s="79" t="str">
        <f>Rates!A141</f>
        <v>Infant Development Program, Early Intervention Technician, Home and Community-Based, 1:2</v>
      </c>
      <c r="B141" t="s">
        <v>483</v>
      </c>
      <c r="C141" s="101">
        <v>1.47</v>
      </c>
      <c r="D141" s="101">
        <v>1.53</v>
      </c>
      <c r="E141" s="101">
        <v>1.53</v>
      </c>
      <c r="F141" s="101">
        <v>1.48</v>
      </c>
      <c r="G141" s="101">
        <v>1.53</v>
      </c>
      <c r="H141" s="101">
        <v>1.45</v>
      </c>
      <c r="I141" s="101">
        <v>1.53</v>
      </c>
      <c r="J141" s="101">
        <v>1.53</v>
      </c>
      <c r="K141" s="101">
        <v>1.45</v>
      </c>
      <c r="L141" s="101">
        <v>1.45</v>
      </c>
      <c r="M141" s="101">
        <v>1.48</v>
      </c>
      <c r="N141" s="101">
        <v>1.48</v>
      </c>
      <c r="O141">
        <v>1.48</v>
      </c>
      <c r="P141">
        <v>1.45</v>
      </c>
      <c r="Q141">
        <v>1.45</v>
      </c>
      <c r="R141">
        <v>1.48</v>
      </c>
      <c r="S141">
        <v>1.48</v>
      </c>
      <c r="T141">
        <v>1.53</v>
      </c>
      <c r="U141">
        <v>1.48</v>
      </c>
      <c r="V141">
        <v>1.48</v>
      </c>
      <c r="W141">
        <v>1.53</v>
      </c>
      <c r="X141">
        <v>1.53</v>
      </c>
    </row>
    <row r="142" spans="1:24" x14ac:dyDescent="0.35">
      <c r="A142" s="79" t="str">
        <f>Rates!A142</f>
        <v>Infant Development Program, Early Intervention Technician, Home and Community-Based, 1:3</v>
      </c>
      <c r="B142" t="s">
        <v>484</v>
      </c>
      <c r="C142" s="101">
        <v>1.5</v>
      </c>
      <c r="D142" s="101">
        <v>1.56</v>
      </c>
      <c r="E142" s="101">
        <v>1.56</v>
      </c>
      <c r="F142" s="101">
        <v>1.51</v>
      </c>
      <c r="G142" s="101">
        <v>1.56</v>
      </c>
      <c r="H142" s="101">
        <v>1.47</v>
      </c>
      <c r="I142" s="101">
        <v>1.56</v>
      </c>
      <c r="J142" s="101">
        <v>1.56</v>
      </c>
      <c r="K142" s="101">
        <v>1.47</v>
      </c>
      <c r="L142" s="101">
        <v>1.47</v>
      </c>
      <c r="M142" s="101">
        <v>1.51</v>
      </c>
      <c r="N142" s="101">
        <v>1.51</v>
      </c>
      <c r="O142">
        <v>1.51</v>
      </c>
      <c r="P142">
        <v>1.47</v>
      </c>
      <c r="Q142">
        <v>1.47</v>
      </c>
      <c r="R142">
        <v>1.51</v>
      </c>
      <c r="S142">
        <v>1.51</v>
      </c>
      <c r="T142">
        <v>1.56</v>
      </c>
      <c r="U142">
        <v>1.51</v>
      </c>
      <c r="V142">
        <v>1.51</v>
      </c>
      <c r="W142">
        <v>1.56</v>
      </c>
      <c r="X142">
        <v>1.56</v>
      </c>
    </row>
    <row r="143" spans="1:24" x14ac:dyDescent="0.35">
      <c r="A143" s="79" t="str">
        <f>Rates!A143</f>
        <v>Infant Development Program, PT/OT/SLP, Home and Community-Based, 1:1</v>
      </c>
      <c r="B143" t="s">
        <v>485</v>
      </c>
      <c r="C143" s="101">
        <v>1.81</v>
      </c>
      <c r="D143" s="101">
        <v>1.89</v>
      </c>
      <c r="E143" s="101">
        <v>1.89</v>
      </c>
      <c r="F143" s="101">
        <v>1.83</v>
      </c>
      <c r="G143" s="101">
        <v>1.89</v>
      </c>
      <c r="H143" s="101">
        <v>1.78</v>
      </c>
      <c r="I143" s="101">
        <v>1.89</v>
      </c>
      <c r="J143" s="101">
        <v>1.89</v>
      </c>
      <c r="K143" s="101">
        <v>1.78</v>
      </c>
      <c r="L143" s="101">
        <v>1.78</v>
      </c>
      <c r="M143" s="101">
        <v>1.83</v>
      </c>
      <c r="N143" s="101">
        <v>1.83</v>
      </c>
      <c r="O143">
        <v>1.83</v>
      </c>
      <c r="P143">
        <v>1.78</v>
      </c>
      <c r="Q143">
        <v>1.78</v>
      </c>
      <c r="R143">
        <v>1.83</v>
      </c>
      <c r="S143">
        <v>1.83</v>
      </c>
      <c r="T143">
        <v>1.89</v>
      </c>
      <c r="U143">
        <v>1.83</v>
      </c>
      <c r="V143">
        <v>1.83</v>
      </c>
      <c r="W143">
        <v>1.89</v>
      </c>
      <c r="X143">
        <v>1.89</v>
      </c>
    </row>
    <row r="144" spans="1:24" x14ac:dyDescent="0.35">
      <c r="A144" s="79" t="str">
        <f>Rates!A144</f>
        <v>Infant Development Program, PT/OT/SLP, Home and Community-Based, 1:2</v>
      </c>
      <c r="B144" t="s">
        <v>486</v>
      </c>
      <c r="C144" s="101">
        <v>1.91</v>
      </c>
      <c r="D144" s="101">
        <v>1.99</v>
      </c>
      <c r="E144" s="101">
        <v>1.99</v>
      </c>
      <c r="F144" s="101">
        <v>1.93</v>
      </c>
      <c r="G144" s="101">
        <v>1.99</v>
      </c>
      <c r="H144" s="101">
        <v>1.88</v>
      </c>
      <c r="I144" s="101">
        <v>1.99</v>
      </c>
      <c r="J144" s="101">
        <v>1.99</v>
      </c>
      <c r="K144" s="101">
        <v>1.88</v>
      </c>
      <c r="L144" s="101">
        <v>1.88</v>
      </c>
      <c r="M144" s="101">
        <v>1.93</v>
      </c>
      <c r="N144" s="101">
        <v>1.93</v>
      </c>
      <c r="O144">
        <v>1.93</v>
      </c>
      <c r="P144">
        <v>1.88</v>
      </c>
      <c r="Q144">
        <v>1.88</v>
      </c>
      <c r="R144">
        <v>1.93</v>
      </c>
      <c r="S144">
        <v>1.93</v>
      </c>
      <c r="T144">
        <v>1.99</v>
      </c>
      <c r="U144">
        <v>1.93</v>
      </c>
      <c r="V144">
        <v>1.93</v>
      </c>
      <c r="W144">
        <v>1.99</v>
      </c>
      <c r="X144">
        <v>1.99</v>
      </c>
    </row>
    <row r="145" spans="1:24" x14ac:dyDescent="0.35">
      <c r="A145" s="79" t="str">
        <f>Rates!A145</f>
        <v>Infant Development Program, PT/OT/SLP, Home and Community-Based, 1:3</v>
      </c>
      <c r="B145" t="s">
        <v>487</v>
      </c>
      <c r="C145" s="101">
        <v>1.95</v>
      </c>
      <c r="D145" s="101">
        <v>2.0299999999999998</v>
      </c>
      <c r="E145" s="101">
        <v>2.0299999999999998</v>
      </c>
      <c r="F145" s="101">
        <v>1.97</v>
      </c>
      <c r="G145" s="101">
        <v>2.0299999999999998</v>
      </c>
      <c r="H145" s="101">
        <v>1.92</v>
      </c>
      <c r="I145" s="101">
        <v>2.0299999999999998</v>
      </c>
      <c r="J145" s="101">
        <v>2.0299999999999998</v>
      </c>
      <c r="K145" s="101">
        <v>1.92</v>
      </c>
      <c r="L145" s="101">
        <v>1.92</v>
      </c>
      <c r="M145" s="101">
        <v>1.97</v>
      </c>
      <c r="N145" s="101">
        <v>1.97</v>
      </c>
      <c r="O145">
        <v>1.97</v>
      </c>
      <c r="P145">
        <v>1.92</v>
      </c>
      <c r="Q145">
        <v>1.92</v>
      </c>
      <c r="R145">
        <v>1.97</v>
      </c>
      <c r="S145">
        <v>1.97</v>
      </c>
      <c r="T145">
        <v>2.0299999999999998</v>
      </c>
      <c r="U145">
        <v>1.97</v>
      </c>
      <c r="V145">
        <v>1.97</v>
      </c>
      <c r="W145">
        <v>2.0299999999999998</v>
      </c>
      <c r="X145">
        <v>2.0299999999999998</v>
      </c>
    </row>
    <row r="146" spans="1:24" x14ac:dyDescent="0.35">
      <c r="A146" s="79" t="str">
        <f>Rates!A146</f>
        <v>Infant Development Program, PT/OT/SLP Assistant, Home and Community-Based, 1:1</v>
      </c>
      <c r="B146" t="s">
        <v>488</v>
      </c>
      <c r="C146" s="101">
        <v>1.81</v>
      </c>
      <c r="D146" s="101">
        <v>1.88</v>
      </c>
      <c r="E146" s="101">
        <v>1.88</v>
      </c>
      <c r="F146" s="101">
        <v>1.82</v>
      </c>
      <c r="G146" s="101">
        <v>1.88</v>
      </c>
      <c r="H146" s="101">
        <v>1.78</v>
      </c>
      <c r="I146" s="101">
        <v>1.88</v>
      </c>
      <c r="J146" s="101">
        <v>1.88</v>
      </c>
      <c r="K146" s="101">
        <v>1.78</v>
      </c>
      <c r="L146" s="101">
        <v>1.78</v>
      </c>
      <c r="M146" s="101">
        <v>1.82</v>
      </c>
      <c r="N146" s="101">
        <v>1.82</v>
      </c>
      <c r="O146">
        <v>1.82</v>
      </c>
      <c r="P146">
        <v>1.78</v>
      </c>
      <c r="Q146">
        <v>1.78</v>
      </c>
      <c r="R146">
        <v>1.82</v>
      </c>
      <c r="S146">
        <v>1.82</v>
      </c>
      <c r="T146">
        <v>1.88</v>
      </c>
      <c r="U146">
        <v>1.82</v>
      </c>
      <c r="V146">
        <v>1.82</v>
      </c>
      <c r="W146">
        <v>1.88</v>
      </c>
      <c r="X146">
        <v>1.88</v>
      </c>
    </row>
    <row r="147" spans="1:24" x14ac:dyDescent="0.35">
      <c r="A147" s="79" t="str">
        <f>Rates!A147</f>
        <v>Infant Development Program, PT/OT/SLP Assistant, Home and Community-Based, 1:2</v>
      </c>
      <c r="B147" t="s">
        <v>489</v>
      </c>
      <c r="C147" s="101">
        <v>1.9</v>
      </c>
      <c r="D147" s="101">
        <v>1.98</v>
      </c>
      <c r="E147" s="101">
        <v>1.98</v>
      </c>
      <c r="F147" s="101">
        <v>1.92</v>
      </c>
      <c r="G147" s="101">
        <v>1.98</v>
      </c>
      <c r="H147" s="101">
        <v>1.87</v>
      </c>
      <c r="I147" s="101">
        <v>1.98</v>
      </c>
      <c r="J147" s="101">
        <v>1.98</v>
      </c>
      <c r="K147" s="101">
        <v>1.87</v>
      </c>
      <c r="L147" s="101">
        <v>1.87</v>
      </c>
      <c r="M147" s="101">
        <v>1.92</v>
      </c>
      <c r="N147" s="101">
        <v>1.92</v>
      </c>
      <c r="O147">
        <v>1.92</v>
      </c>
      <c r="P147">
        <v>1.87</v>
      </c>
      <c r="Q147">
        <v>1.87</v>
      </c>
      <c r="R147">
        <v>1.92</v>
      </c>
      <c r="S147">
        <v>1.92</v>
      </c>
      <c r="T147">
        <v>1.98</v>
      </c>
      <c r="U147">
        <v>1.92</v>
      </c>
      <c r="V147">
        <v>1.92</v>
      </c>
      <c r="W147">
        <v>1.98</v>
      </c>
      <c r="X147">
        <v>1.98</v>
      </c>
    </row>
    <row r="148" spans="1:24" x14ac:dyDescent="0.35">
      <c r="A148" s="79" t="str">
        <f>Rates!A148</f>
        <v>Infant Development Program, PT/OT/SLP Assistant, Home and Community-Based, 1:3</v>
      </c>
      <c r="B148" t="s">
        <v>490</v>
      </c>
      <c r="C148" s="101">
        <v>1.95</v>
      </c>
      <c r="D148" s="101">
        <v>2.0299999999999998</v>
      </c>
      <c r="E148" s="101">
        <v>2.0299999999999998</v>
      </c>
      <c r="F148" s="101">
        <v>1.96</v>
      </c>
      <c r="G148" s="101">
        <v>2.0299999999999998</v>
      </c>
      <c r="H148" s="101">
        <v>1.92</v>
      </c>
      <c r="I148" s="101">
        <v>2.0299999999999998</v>
      </c>
      <c r="J148" s="101">
        <v>2.0299999999999998</v>
      </c>
      <c r="K148" s="101">
        <v>1.92</v>
      </c>
      <c r="L148" s="101">
        <v>1.92</v>
      </c>
      <c r="M148" s="101">
        <v>1.96</v>
      </c>
      <c r="N148" s="101">
        <v>1.96</v>
      </c>
      <c r="O148">
        <v>1.96</v>
      </c>
      <c r="P148">
        <v>1.92</v>
      </c>
      <c r="Q148">
        <v>1.92</v>
      </c>
      <c r="R148">
        <v>1.96</v>
      </c>
      <c r="S148">
        <v>1.96</v>
      </c>
      <c r="T148">
        <v>2.0299999999999998</v>
      </c>
      <c r="U148">
        <v>1.96</v>
      </c>
      <c r="V148">
        <v>1.96</v>
      </c>
      <c r="W148">
        <v>2.0299999999999998</v>
      </c>
      <c r="X148">
        <v>2.0299999999999998</v>
      </c>
    </row>
    <row r="149" spans="1:24" x14ac:dyDescent="0.35">
      <c r="A149" s="79" t="str">
        <f>Rates!A149</f>
        <v>Infant Development Program, Audiologist, Home and Community-Based, 1:1</v>
      </c>
      <c r="B149" t="s">
        <v>491</v>
      </c>
      <c r="C149" s="101">
        <v>1.81</v>
      </c>
      <c r="D149" s="101">
        <v>1.89</v>
      </c>
      <c r="E149" s="101">
        <v>1.89</v>
      </c>
      <c r="F149" s="101">
        <v>1.83</v>
      </c>
      <c r="G149" s="101">
        <v>1.89</v>
      </c>
      <c r="H149" s="101">
        <v>1.78</v>
      </c>
      <c r="I149" s="101">
        <v>1.89</v>
      </c>
      <c r="J149" s="101">
        <v>1.89</v>
      </c>
      <c r="K149" s="101">
        <v>1.78</v>
      </c>
      <c r="L149" s="101">
        <v>1.78</v>
      </c>
      <c r="M149" s="101">
        <v>1.83</v>
      </c>
      <c r="N149" s="101">
        <v>1.83</v>
      </c>
      <c r="O149">
        <v>1.83</v>
      </c>
      <c r="P149">
        <v>1.78</v>
      </c>
      <c r="Q149">
        <v>1.78</v>
      </c>
      <c r="R149">
        <v>1.83</v>
      </c>
      <c r="S149">
        <v>1.83</v>
      </c>
      <c r="T149">
        <v>1.89</v>
      </c>
      <c r="U149">
        <v>1.83</v>
      </c>
      <c r="V149">
        <v>1.83</v>
      </c>
      <c r="W149">
        <v>1.89</v>
      </c>
      <c r="X149">
        <v>1.89</v>
      </c>
    </row>
    <row r="150" spans="1:24" x14ac:dyDescent="0.35">
      <c r="A150" s="79" t="str">
        <f>Rates!A150</f>
        <v>Infant Development Program, Audiologist, Home and Community-Based, 1:2</v>
      </c>
      <c r="B150" t="s">
        <v>492</v>
      </c>
      <c r="C150" s="101">
        <v>1.91</v>
      </c>
      <c r="D150" s="101">
        <v>1.99</v>
      </c>
      <c r="E150" s="101">
        <v>1.99</v>
      </c>
      <c r="F150" s="101">
        <v>1.93</v>
      </c>
      <c r="G150" s="101">
        <v>1.99</v>
      </c>
      <c r="H150" s="101">
        <v>1.88</v>
      </c>
      <c r="I150" s="101">
        <v>1.99</v>
      </c>
      <c r="J150" s="101">
        <v>1.99</v>
      </c>
      <c r="K150" s="101">
        <v>1.88</v>
      </c>
      <c r="L150" s="101">
        <v>1.88</v>
      </c>
      <c r="M150" s="101">
        <v>1.93</v>
      </c>
      <c r="N150" s="101">
        <v>1.93</v>
      </c>
      <c r="O150">
        <v>1.93</v>
      </c>
      <c r="P150">
        <v>1.88</v>
      </c>
      <c r="Q150">
        <v>1.88</v>
      </c>
      <c r="R150">
        <v>1.93</v>
      </c>
      <c r="S150">
        <v>1.93</v>
      </c>
      <c r="T150">
        <v>1.99</v>
      </c>
      <c r="U150">
        <v>1.93</v>
      </c>
      <c r="V150">
        <v>1.93</v>
      </c>
      <c r="W150">
        <v>1.99</v>
      </c>
      <c r="X150">
        <v>1.99</v>
      </c>
    </row>
    <row r="151" spans="1:24" x14ac:dyDescent="0.35">
      <c r="A151" s="79" t="str">
        <f>Rates!A151</f>
        <v>Infant Development Program, Audiologist, Home and Community-Based, 1:3</v>
      </c>
      <c r="B151" t="s">
        <v>493</v>
      </c>
      <c r="C151" s="101">
        <v>1.95</v>
      </c>
      <c r="D151" s="101">
        <v>2.0299999999999998</v>
      </c>
      <c r="E151" s="101">
        <v>2.0299999999999998</v>
      </c>
      <c r="F151" s="101">
        <v>1.97</v>
      </c>
      <c r="G151" s="101">
        <v>2.0299999999999998</v>
      </c>
      <c r="H151" s="101">
        <v>1.92</v>
      </c>
      <c r="I151" s="101">
        <v>2.0299999999999998</v>
      </c>
      <c r="J151" s="101">
        <v>2.0299999999999998</v>
      </c>
      <c r="K151" s="101">
        <v>1.92</v>
      </c>
      <c r="L151" s="101">
        <v>1.92</v>
      </c>
      <c r="M151" s="101">
        <v>1.97</v>
      </c>
      <c r="N151" s="101">
        <v>1.97</v>
      </c>
      <c r="O151">
        <v>1.97</v>
      </c>
      <c r="P151">
        <v>1.92</v>
      </c>
      <c r="Q151">
        <v>1.92</v>
      </c>
      <c r="R151">
        <v>1.97</v>
      </c>
      <c r="S151">
        <v>1.97</v>
      </c>
      <c r="T151">
        <v>2.0299999999999998</v>
      </c>
      <c r="U151">
        <v>1.97</v>
      </c>
      <c r="V151">
        <v>1.97</v>
      </c>
      <c r="W151">
        <v>2.0299999999999998</v>
      </c>
      <c r="X151">
        <v>2.0299999999999998</v>
      </c>
    </row>
    <row r="152" spans="1:24" x14ac:dyDescent="0.35">
      <c r="A152" s="79" t="str">
        <f>Rates!A152</f>
        <v>Infant Development Program, Family Therapist, Home and Community-Based, 1:1</v>
      </c>
      <c r="B152" t="s">
        <v>494</v>
      </c>
      <c r="C152" s="101">
        <v>1.81</v>
      </c>
      <c r="D152" s="101">
        <v>1.89</v>
      </c>
      <c r="E152" s="101">
        <v>1.89</v>
      </c>
      <c r="F152" s="101">
        <v>1.83</v>
      </c>
      <c r="G152" s="101">
        <v>1.89</v>
      </c>
      <c r="H152" s="101">
        <v>1.78</v>
      </c>
      <c r="I152" s="101">
        <v>1.89</v>
      </c>
      <c r="J152" s="101">
        <v>1.89</v>
      </c>
      <c r="K152" s="101">
        <v>1.78</v>
      </c>
      <c r="L152" s="101">
        <v>1.78</v>
      </c>
      <c r="M152" s="101">
        <v>1.83</v>
      </c>
      <c r="N152" s="101">
        <v>1.83</v>
      </c>
      <c r="O152">
        <v>1.83</v>
      </c>
      <c r="P152">
        <v>1.78</v>
      </c>
      <c r="Q152">
        <v>1.78</v>
      </c>
      <c r="R152">
        <v>1.83</v>
      </c>
      <c r="S152">
        <v>1.83</v>
      </c>
      <c r="T152">
        <v>1.89</v>
      </c>
      <c r="U152">
        <v>1.83</v>
      </c>
      <c r="V152">
        <v>1.83</v>
      </c>
      <c r="W152">
        <v>1.89</v>
      </c>
      <c r="X152">
        <v>1.89</v>
      </c>
    </row>
    <row r="153" spans="1:24" x14ac:dyDescent="0.35">
      <c r="A153" s="79" t="str">
        <f>Rates!A153</f>
        <v>Infant Development Program, Family Therapist, Home and Community-Based, 1:2</v>
      </c>
      <c r="B153" t="s">
        <v>495</v>
      </c>
      <c r="C153" s="101">
        <v>1.91</v>
      </c>
      <c r="D153" s="101">
        <v>1.99</v>
      </c>
      <c r="E153" s="101">
        <v>1.99</v>
      </c>
      <c r="F153" s="101">
        <v>1.93</v>
      </c>
      <c r="G153" s="101">
        <v>1.99</v>
      </c>
      <c r="H153" s="101">
        <v>1.88</v>
      </c>
      <c r="I153" s="101">
        <v>1.99</v>
      </c>
      <c r="J153" s="101">
        <v>1.99</v>
      </c>
      <c r="K153" s="101">
        <v>1.88</v>
      </c>
      <c r="L153" s="101">
        <v>1.88</v>
      </c>
      <c r="M153" s="101">
        <v>1.93</v>
      </c>
      <c r="N153" s="101">
        <v>1.93</v>
      </c>
      <c r="O153">
        <v>1.93</v>
      </c>
      <c r="P153">
        <v>1.88</v>
      </c>
      <c r="Q153">
        <v>1.88</v>
      </c>
      <c r="R153">
        <v>1.93</v>
      </c>
      <c r="S153">
        <v>1.93</v>
      </c>
      <c r="T153">
        <v>1.99</v>
      </c>
      <c r="U153">
        <v>1.93</v>
      </c>
      <c r="V153">
        <v>1.93</v>
      </c>
      <c r="W153">
        <v>1.99</v>
      </c>
      <c r="X153">
        <v>1.99</v>
      </c>
    </row>
    <row r="154" spans="1:24" x14ac:dyDescent="0.35">
      <c r="A154" s="79" t="str">
        <f>Rates!A154</f>
        <v>Infant Development Program, Family Therapist, Home and Community-Based, 1:3</v>
      </c>
      <c r="B154" t="s">
        <v>496</v>
      </c>
      <c r="C154" s="101">
        <v>1.95</v>
      </c>
      <c r="D154" s="101">
        <v>2.0299999999999998</v>
      </c>
      <c r="E154" s="101">
        <v>2.0299999999999998</v>
      </c>
      <c r="F154" s="101">
        <v>1.97</v>
      </c>
      <c r="G154" s="101">
        <v>2.0299999999999998</v>
      </c>
      <c r="H154" s="101">
        <v>1.92</v>
      </c>
      <c r="I154" s="101">
        <v>2.0299999999999998</v>
      </c>
      <c r="J154" s="101">
        <v>2.0299999999999998</v>
      </c>
      <c r="K154" s="101">
        <v>1.92</v>
      </c>
      <c r="L154" s="101">
        <v>1.92</v>
      </c>
      <c r="M154" s="101">
        <v>1.97</v>
      </c>
      <c r="N154" s="101">
        <v>1.97</v>
      </c>
      <c r="O154">
        <v>1.97</v>
      </c>
      <c r="P154">
        <v>1.92</v>
      </c>
      <c r="Q154">
        <v>1.92</v>
      </c>
      <c r="R154">
        <v>1.97</v>
      </c>
      <c r="S154">
        <v>1.97</v>
      </c>
      <c r="T154">
        <v>2.0299999999999998</v>
      </c>
      <c r="U154">
        <v>1.97</v>
      </c>
      <c r="V154">
        <v>1.97</v>
      </c>
      <c r="W154">
        <v>2.0299999999999998</v>
      </c>
      <c r="X154">
        <v>2.0299999999999998</v>
      </c>
    </row>
    <row r="155" spans="1:24" x14ac:dyDescent="0.35">
      <c r="A155" s="79" t="str">
        <f>Rates!A155</f>
        <v>Infant Development Program, Registered Nurse, Home and Community-Based, 1:1</v>
      </c>
      <c r="B155" t="s">
        <v>497</v>
      </c>
      <c r="C155" s="101">
        <v>1.81</v>
      </c>
      <c r="D155" s="101">
        <v>1.89</v>
      </c>
      <c r="E155" s="101">
        <v>1.89</v>
      </c>
      <c r="F155" s="101">
        <v>1.83</v>
      </c>
      <c r="G155" s="101">
        <v>1.89</v>
      </c>
      <c r="H155" s="101">
        <v>1.78</v>
      </c>
      <c r="I155" s="101">
        <v>1.89</v>
      </c>
      <c r="J155" s="101">
        <v>1.89</v>
      </c>
      <c r="K155" s="101">
        <v>1.78</v>
      </c>
      <c r="L155" s="101">
        <v>1.78</v>
      </c>
      <c r="M155" s="101">
        <v>1.83</v>
      </c>
      <c r="N155" s="101">
        <v>1.83</v>
      </c>
      <c r="O155">
        <v>1.83</v>
      </c>
      <c r="P155">
        <v>1.78</v>
      </c>
      <c r="Q155">
        <v>1.78</v>
      </c>
      <c r="R155">
        <v>1.83</v>
      </c>
      <c r="S155">
        <v>1.83</v>
      </c>
      <c r="T155">
        <v>1.89</v>
      </c>
      <c r="U155">
        <v>1.83</v>
      </c>
      <c r="V155">
        <v>1.83</v>
      </c>
      <c r="W155">
        <v>1.89</v>
      </c>
      <c r="X155">
        <v>1.89</v>
      </c>
    </row>
    <row r="156" spans="1:24" x14ac:dyDescent="0.35">
      <c r="A156" s="79" t="str">
        <f>Rates!A156</f>
        <v>Infant Development Program, Registered Nurse, Home and Community-Based, 1:2</v>
      </c>
      <c r="B156" t="s">
        <v>498</v>
      </c>
      <c r="C156" s="101">
        <v>1.91</v>
      </c>
      <c r="D156" s="101">
        <v>1.99</v>
      </c>
      <c r="E156" s="101">
        <v>1.99</v>
      </c>
      <c r="F156" s="101">
        <v>1.93</v>
      </c>
      <c r="G156" s="101">
        <v>1.99</v>
      </c>
      <c r="H156" s="101">
        <v>1.88</v>
      </c>
      <c r="I156" s="101">
        <v>1.99</v>
      </c>
      <c r="J156" s="101">
        <v>1.99</v>
      </c>
      <c r="K156" s="101">
        <v>1.88</v>
      </c>
      <c r="L156" s="101">
        <v>1.88</v>
      </c>
      <c r="M156" s="101">
        <v>1.93</v>
      </c>
      <c r="N156" s="101">
        <v>1.93</v>
      </c>
      <c r="O156">
        <v>1.93</v>
      </c>
      <c r="P156">
        <v>1.88</v>
      </c>
      <c r="Q156">
        <v>1.88</v>
      </c>
      <c r="R156">
        <v>1.93</v>
      </c>
      <c r="S156">
        <v>1.93</v>
      </c>
      <c r="T156">
        <v>1.99</v>
      </c>
      <c r="U156">
        <v>1.93</v>
      </c>
      <c r="V156">
        <v>1.93</v>
      </c>
      <c r="W156">
        <v>1.99</v>
      </c>
      <c r="X156">
        <v>1.99</v>
      </c>
    </row>
    <row r="157" spans="1:24" x14ac:dyDescent="0.35">
      <c r="A157" s="79" t="str">
        <f>Rates!A157</f>
        <v>Infant Development Program, Registered Nurse, Home and Community-Based, 1:3</v>
      </c>
      <c r="B157" t="s">
        <v>499</v>
      </c>
      <c r="C157" s="101">
        <v>1.95</v>
      </c>
      <c r="D157" s="101">
        <v>2.0299999999999998</v>
      </c>
      <c r="E157" s="101">
        <v>2.0299999999999998</v>
      </c>
      <c r="F157" s="101">
        <v>1.97</v>
      </c>
      <c r="G157" s="101">
        <v>2.0299999999999998</v>
      </c>
      <c r="H157" s="101">
        <v>1.92</v>
      </c>
      <c r="I157" s="101">
        <v>2.0299999999999998</v>
      </c>
      <c r="J157" s="101">
        <v>2.0299999999999998</v>
      </c>
      <c r="K157" s="101">
        <v>1.92</v>
      </c>
      <c r="L157" s="101">
        <v>1.92</v>
      </c>
      <c r="M157" s="101">
        <v>1.97</v>
      </c>
      <c r="N157" s="101">
        <v>1.97</v>
      </c>
      <c r="O157">
        <v>1.97</v>
      </c>
      <c r="P157">
        <v>1.92</v>
      </c>
      <c r="Q157">
        <v>1.92</v>
      </c>
      <c r="R157">
        <v>1.97</v>
      </c>
      <c r="S157">
        <v>1.97</v>
      </c>
      <c r="T157">
        <v>2.0299999999999998</v>
      </c>
      <c r="U157">
        <v>1.97</v>
      </c>
      <c r="V157">
        <v>1.97</v>
      </c>
      <c r="W157">
        <v>2.0299999999999998</v>
      </c>
      <c r="X157">
        <v>2.0299999999999998</v>
      </c>
    </row>
    <row r="158" spans="1:24" x14ac:dyDescent="0.35">
      <c r="A158" s="79" t="str">
        <f>Rates!A158</f>
        <v>Infant Development Program, Licensed Vocational Nurse, Home and Community-Based, 1:1</v>
      </c>
      <c r="B158" t="s">
        <v>500</v>
      </c>
      <c r="C158" s="101">
        <v>1.81</v>
      </c>
      <c r="D158" s="101">
        <v>1.88</v>
      </c>
      <c r="E158" s="101">
        <v>1.88</v>
      </c>
      <c r="F158" s="101">
        <v>1.82</v>
      </c>
      <c r="G158" s="101">
        <v>1.88</v>
      </c>
      <c r="H158" s="101">
        <v>1.78</v>
      </c>
      <c r="I158" s="101">
        <v>1.88</v>
      </c>
      <c r="J158" s="101">
        <v>1.88</v>
      </c>
      <c r="K158" s="101">
        <v>1.78</v>
      </c>
      <c r="L158" s="101">
        <v>1.78</v>
      </c>
      <c r="M158" s="101">
        <v>1.82</v>
      </c>
      <c r="N158" s="101">
        <v>1.82</v>
      </c>
      <c r="O158">
        <v>1.82</v>
      </c>
      <c r="P158">
        <v>1.78</v>
      </c>
      <c r="Q158">
        <v>1.78</v>
      </c>
      <c r="R158">
        <v>1.82</v>
      </c>
      <c r="S158">
        <v>1.82</v>
      </c>
      <c r="T158">
        <v>1.88</v>
      </c>
      <c r="U158">
        <v>1.82</v>
      </c>
      <c r="V158">
        <v>1.82</v>
      </c>
      <c r="W158">
        <v>1.88</v>
      </c>
      <c r="X158">
        <v>1.88</v>
      </c>
    </row>
    <row r="159" spans="1:24" x14ac:dyDescent="0.35">
      <c r="A159" s="79" t="str">
        <f>Rates!A159</f>
        <v>Infant Development Program, Licensed Vocational Nurse, Home and Community-Based, 1:2</v>
      </c>
      <c r="B159" t="s">
        <v>501</v>
      </c>
      <c r="C159" s="101">
        <v>1.9</v>
      </c>
      <c r="D159" s="101">
        <v>1.98</v>
      </c>
      <c r="E159" s="101">
        <v>1.98</v>
      </c>
      <c r="F159" s="101">
        <v>1.92</v>
      </c>
      <c r="G159" s="101">
        <v>1.98</v>
      </c>
      <c r="H159" s="101">
        <v>1.87</v>
      </c>
      <c r="I159" s="101">
        <v>1.98</v>
      </c>
      <c r="J159" s="101">
        <v>1.98</v>
      </c>
      <c r="K159" s="101">
        <v>1.87</v>
      </c>
      <c r="L159" s="101">
        <v>1.87</v>
      </c>
      <c r="M159" s="101">
        <v>1.92</v>
      </c>
      <c r="N159" s="101">
        <v>1.92</v>
      </c>
      <c r="O159">
        <v>1.92</v>
      </c>
      <c r="P159">
        <v>1.87</v>
      </c>
      <c r="Q159">
        <v>1.87</v>
      </c>
      <c r="R159">
        <v>1.92</v>
      </c>
      <c r="S159">
        <v>1.92</v>
      </c>
      <c r="T159">
        <v>1.98</v>
      </c>
      <c r="U159">
        <v>1.92</v>
      </c>
      <c r="V159">
        <v>1.92</v>
      </c>
      <c r="W159">
        <v>1.98</v>
      </c>
      <c r="X159">
        <v>1.98</v>
      </c>
    </row>
    <row r="160" spans="1:24" x14ac:dyDescent="0.35">
      <c r="A160" s="79" t="str">
        <f>Rates!A160</f>
        <v>Infant Development Program, Licensed Vocational Nurse, Home and Community-Based, 1:3</v>
      </c>
      <c r="B160" t="s">
        <v>502</v>
      </c>
      <c r="C160" s="101">
        <v>1.95</v>
      </c>
      <c r="D160" s="101">
        <v>2.0299999999999998</v>
      </c>
      <c r="E160" s="101">
        <v>2.0299999999999998</v>
      </c>
      <c r="F160" s="101">
        <v>1.96</v>
      </c>
      <c r="G160" s="101">
        <v>2.0299999999999998</v>
      </c>
      <c r="H160" s="101">
        <v>1.92</v>
      </c>
      <c r="I160" s="101">
        <v>2.0299999999999998</v>
      </c>
      <c r="J160" s="101">
        <v>2.0299999999999998</v>
      </c>
      <c r="K160" s="101">
        <v>1.92</v>
      </c>
      <c r="L160" s="101">
        <v>1.92</v>
      </c>
      <c r="M160" s="101">
        <v>1.96</v>
      </c>
      <c r="N160" s="101">
        <v>1.96</v>
      </c>
      <c r="O160">
        <v>1.96</v>
      </c>
      <c r="P160">
        <v>1.92</v>
      </c>
      <c r="Q160">
        <v>1.92</v>
      </c>
      <c r="R160">
        <v>1.96</v>
      </c>
      <c r="S160">
        <v>1.96</v>
      </c>
      <c r="T160">
        <v>2.0299999999999998</v>
      </c>
      <c r="U160">
        <v>1.96</v>
      </c>
      <c r="V160">
        <v>1.96</v>
      </c>
      <c r="W160">
        <v>2.0299999999999998</v>
      </c>
      <c r="X160">
        <v>2.0299999999999998</v>
      </c>
    </row>
    <row r="161" spans="1:24" x14ac:dyDescent="0.35">
      <c r="A161" s="79" t="str">
        <f>Rates!A161</f>
        <v>Infant Development Program, Registered Dietitian, Home and Community-Based, 1:1</v>
      </c>
      <c r="B161" t="s">
        <v>503</v>
      </c>
      <c r="C161" s="101">
        <v>1.81</v>
      </c>
      <c r="D161" s="101">
        <v>1.89</v>
      </c>
      <c r="E161" s="101">
        <v>1.89</v>
      </c>
      <c r="F161" s="101">
        <v>1.83</v>
      </c>
      <c r="G161" s="101">
        <v>1.89</v>
      </c>
      <c r="H161" s="101">
        <v>1.78</v>
      </c>
      <c r="I161" s="101">
        <v>1.89</v>
      </c>
      <c r="J161" s="101">
        <v>1.89</v>
      </c>
      <c r="K161" s="101">
        <v>1.78</v>
      </c>
      <c r="L161" s="101">
        <v>1.78</v>
      </c>
      <c r="M161" s="101">
        <v>1.83</v>
      </c>
      <c r="N161" s="101">
        <v>1.83</v>
      </c>
      <c r="O161">
        <v>1.83</v>
      </c>
      <c r="P161">
        <v>1.78</v>
      </c>
      <c r="Q161">
        <v>1.78</v>
      </c>
      <c r="R161">
        <v>1.83</v>
      </c>
      <c r="S161">
        <v>1.83</v>
      </c>
      <c r="T161">
        <v>1.89</v>
      </c>
      <c r="U161">
        <v>1.83</v>
      </c>
      <c r="V161">
        <v>1.83</v>
      </c>
      <c r="W161">
        <v>1.89</v>
      </c>
      <c r="X161">
        <v>1.89</v>
      </c>
    </row>
    <row r="162" spans="1:24" x14ac:dyDescent="0.35">
      <c r="A162" s="79" t="str">
        <f>Rates!A162</f>
        <v>Infant Development Program, Registered Dietitian, Home and Community-Based, 1:2</v>
      </c>
      <c r="B162" t="s">
        <v>504</v>
      </c>
      <c r="C162" s="101">
        <v>1.91</v>
      </c>
      <c r="D162" s="101">
        <v>1.99</v>
      </c>
      <c r="E162" s="101">
        <v>1.99</v>
      </c>
      <c r="F162" s="101">
        <v>1.93</v>
      </c>
      <c r="G162" s="101">
        <v>1.99</v>
      </c>
      <c r="H162" s="101">
        <v>1.88</v>
      </c>
      <c r="I162" s="101">
        <v>1.99</v>
      </c>
      <c r="J162" s="101">
        <v>1.99</v>
      </c>
      <c r="K162" s="101">
        <v>1.88</v>
      </c>
      <c r="L162" s="101">
        <v>1.88</v>
      </c>
      <c r="M162" s="101">
        <v>1.93</v>
      </c>
      <c r="N162" s="101">
        <v>1.93</v>
      </c>
      <c r="O162">
        <v>1.93</v>
      </c>
      <c r="P162">
        <v>1.88</v>
      </c>
      <c r="Q162">
        <v>1.88</v>
      </c>
      <c r="R162">
        <v>1.93</v>
      </c>
      <c r="S162">
        <v>1.93</v>
      </c>
      <c r="T162">
        <v>1.99</v>
      </c>
      <c r="U162">
        <v>1.93</v>
      </c>
      <c r="V162">
        <v>1.93</v>
      </c>
      <c r="W162">
        <v>1.99</v>
      </c>
      <c r="X162">
        <v>1.99</v>
      </c>
    </row>
    <row r="163" spans="1:24" x14ac:dyDescent="0.35">
      <c r="A163" s="79" t="str">
        <f>Rates!A163</f>
        <v>Infant Development Program, Registered Dietitian, Home and Community-Based, 1:3</v>
      </c>
      <c r="B163" t="s">
        <v>505</v>
      </c>
      <c r="C163" s="101">
        <v>1.95</v>
      </c>
      <c r="D163" s="101">
        <v>2.0299999999999998</v>
      </c>
      <c r="E163" s="101">
        <v>2.0299999999999998</v>
      </c>
      <c r="F163" s="101">
        <v>1.97</v>
      </c>
      <c r="G163" s="101">
        <v>2.0299999999999998</v>
      </c>
      <c r="H163" s="101">
        <v>1.92</v>
      </c>
      <c r="I163" s="101">
        <v>2.0299999999999998</v>
      </c>
      <c r="J163" s="101">
        <v>2.0299999999999998</v>
      </c>
      <c r="K163" s="101">
        <v>1.92</v>
      </c>
      <c r="L163" s="101">
        <v>1.92</v>
      </c>
      <c r="M163" s="101">
        <v>1.97</v>
      </c>
      <c r="N163" s="101">
        <v>1.97</v>
      </c>
      <c r="O163">
        <v>1.97</v>
      </c>
      <c r="P163">
        <v>1.92</v>
      </c>
      <c r="Q163">
        <v>1.92</v>
      </c>
      <c r="R163">
        <v>1.97</v>
      </c>
      <c r="S163">
        <v>1.97</v>
      </c>
      <c r="T163">
        <v>2.0299999999999998</v>
      </c>
      <c r="U163">
        <v>1.97</v>
      </c>
      <c r="V163">
        <v>1.97</v>
      </c>
      <c r="W163">
        <v>2.0299999999999998</v>
      </c>
      <c r="X163">
        <v>2.0299999999999998</v>
      </c>
    </row>
    <row r="164" spans="1:24" x14ac:dyDescent="0.35">
      <c r="A164" s="79" t="str">
        <f>Rates!A164</f>
        <v>Infant Development Program, Social Worker, Home and Community-Based, 1:1</v>
      </c>
      <c r="B164" t="s">
        <v>506</v>
      </c>
      <c r="C164" s="101">
        <v>1.81</v>
      </c>
      <c r="D164" s="101">
        <v>1.89</v>
      </c>
      <c r="E164" s="101">
        <v>1.89</v>
      </c>
      <c r="F164" s="101">
        <v>1.83</v>
      </c>
      <c r="G164" s="101">
        <v>1.89</v>
      </c>
      <c r="H164" s="101">
        <v>1.78</v>
      </c>
      <c r="I164" s="101">
        <v>1.89</v>
      </c>
      <c r="J164" s="101">
        <v>1.89</v>
      </c>
      <c r="K164" s="101">
        <v>1.78</v>
      </c>
      <c r="L164" s="101">
        <v>1.78</v>
      </c>
      <c r="M164" s="101">
        <v>1.83</v>
      </c>
      <c r="N164" s="101">
        <v>1.83</v>
      </c>
      <c r="O164">
        <v>1.83</v>
      </c>
      <c r="P164">
        <v>1.78</v>
      </c>
      <c r="Q164">
        <v>1.78</v>
      </c>
      <c r="R164">
        <v>1.83</v>
      </c>
      <c r="S164">
        <v>1.83</v>
      </c>
      <c r="T164">
        <v>1.89</v>
      </c>
      <c r="U164">
        <v>1.83</v>
      </c>
      <c r="V164">
        <v>1.83</v>
      </c>
      <c r="W164">
        <v>1.89</v>
      </c>
      <c r="X164">
        <v>1.89</v>
      </c>
    </row>
    <row r="165" spans="1:24" x14ac:dyDescent="0.35">
      <c r="A165" s="79" t="str">
        <f>Rates!A165</f>
        <v>Infant Development Program, Social Worker, Home and Community-Based, 1:2</v>
      </c>
      <c r="B165" t="s">
        <v>507</v>
      </c>
      <c r="C165" s="101">
        <v>1.91</v>
      </c>
      <c r="D165" s="101">
        <v>1.99</v>
      </c>
      <c r="E165" s="101">
        <v>1.99</v>
      </c>
      <c r="F165" s="101">
        <v>1.93</v>
      </c>
      <c r="G165" s="101">
        <v>1.99</v>
      </c>
      <c r="H165" s="101">
        <v>1.88</v>
      </c>
      <c r="I165" s="101">
        <v>1.99</v>
      </c>
      <c r="J165" s="101">
        <v>1.99</v>
      </c>
      <c r="K165" s="101">
        <v>1.88</v>
      </c>
      <c r="L165" s="101">
        <v>1.88</v>
      </c>
      <c r="M165" s="101">
        <v>1.93</v>
      </c>
      <c r="N165" s="101">
        <v>1.93</v>
      </c>
      <c r="O165">
        <v>1.93</v>
      </c>
      <c r="P165">
        <v>1.88</v>
      </c>
      <c r="Q165">
        <v>1.88</v>
      </c>
      <c r="R165">
        <v>1.93</v>
      </c>
      <c r="S165">
        <v>1.93</v>
      </c>
      <c r="T165">
        <v>1.99</v>
      </c>
      <c r="U165">
        <v>1.93</v>
      </c>
      <c r="V165">
        <v>1.93</v>
      </c>
      <c r="W165">
        <v>1.99</v>
      </c>
      <c r="X165">
        <v>1.99</v>
      </c>
    </row>
    <row r="166" spans="1:24" x14ac:dyDescent="0.35">
      <c r="A166" s="79" t="str">
        <f>Rates!A166</f>
        <v>Infant Development Program, Social Worker, Home and Community-Based, 1:3</v>
      </c>
      <c r="B166" t="s">
        <v>508</v>
      </c>
      <c r="C166" s="101">
        <v>1.95</v>
      </c>
      <c r="D166" s="101">
        <v>2.0299999999999998</v>
      </c>
      <c r="E166" s="101">
        <v>2.0299999999999998</v>
      </c>
      <c r="F166" s="101">
        <v>1.97</v>
      </c>
      <c r="G166" s="101">
        <v>2.0299999999999998</v>
      </c>
      <c r="H166" s="101">
        <v>1.92</v>
      </c>
      <c r="I166" s="101">
        <v>2.0299999999999998</v>
      </c>
      <c r="J166" s="101">
        <v>2.0299999999999998</v>
      </c>
      <c r="K166" s="101">
        <v>1.92</v>
      </c>
      <c r="L166" s="101">
        <v>1.92</v>
      </c>
      <c r="M166" s="101">
        <v>1.97</v>
      </c>
      <c r="N166" s="101">
        <v>1.97</v>
      </c>
      <c r="O166">
        <v>1.97</v>
      </c>
      <c r="P166">
        <v>1.92</v>
      </c>
      <c r="Q166">
        <v>1.92</v>
      </c>
      <c r="R166">
        <v>1.97</v>
      </c>
      <c r="S166">
        <v>1.97</v>
      </c>
      <c r="T166">
        <v>2.0299999999999998</v>
      </c>
      <c r="U166">
        <v>1.97</v>
      </c>
      <c r="V166">
        <v>1.97</v>
      </c>
      <c r="W166">
        <v>2.0299999999999998</v>
      </c>
      <c r="X166">
        <v>2.0299999999999998</v>
      </c>
    </row>
    <row r="167" spans="1:24" x14ac:dyDescent="0.35">
      <c r="A167" s="79" t="str">
        <f>Rates!A167</f>
        <v>Infant Development Program, Psychologist, Home and Community-Based, 1:1</v>
      </c>
      <c r="B167" t="s">
        <v>509</v>
      </c>
      <c r="C167" s="101">
        <v>1.81</v>
      </c>
      <c r="D167" s="101">
        <v>1.89</v>
      </c>
      <c r="E167" s="101">
        <v>1.89</v>
      </c>
      <c r="F167" s="101">
        <v>1.83</v>
      </c>
      <c r="G167" s="101">
        <v>1.89</v>
      </c>
      <c r="H167" s="101">
        <v>1.78</v>
      </c>
      <c r="I167" s="101">
        <v>1.89</v>
      </c>
      <c r="J167" s="101">
        <v>1.89</v>
      </c>
      <c r="K167" s="101">
        <v>1.78</v>
      </c>
      <c r="L167" s="101">
        <v>1.78</v>
      </c>
      <c r="M167" s="101">
        <v>1.83</v>
      </c>
      <c r="N167" s="101">
        <v>1.83</v>
      </c>
      <c r="O167">
        <v>1.83</v>
      </c>
      <c r="P167">
        <v>1.78</v>
      </c>
      <c r="Q167">
        <v>1.78</v>
      </c>
      <c r="R167">
        <v>1.83</v>
      </c>
      <c r="S167">
        <v>1.83</v>
      </c>
      <c r="T167">
        <v>1.89</v>
      </c>
      <c r="U167">
        <v>1.83</v>
      </c>
      <c r="V167">
        <v>1.83</v>
      </c>
      <c r="W167">
        <v>1.89</v>
      </c>
      <c r="X167">
        <v>1.89</v>
      </c>
    </row>
    <row r="168" spans="1:24" x14ac:dyDescent="0.35">
      <c r="A168" s="79" t="str">
        <f>Rates!A168</f>
        <v>Infant Development Program, Psychologist, Home and Community-Based, 1:2</v>
      </c>
      <c r="B168" t="s">
        <v>510</v>
      </c>
      <c r="C168" s="101">
        <v>1.91</v>
      </c>
      <c r="D168" s="101">
        <v>1.99</v>
      </c>
      <c r="E168" s="101">
        <v>1.99</v>
      </c>
      <c r="F168" s="101">
        <v>1.93</v>
      </c>
      <c r="G168" s="101">
        <v>1.99</v>
      </c>
      <c r="H168" s="101">
        <v>1.88</v>
      </c>
      <c r="I168" s="101">
        <v>1.99</v>
      </c>
      <c r="J168" s="101">
        <v>1.99</v>
      </c>
      <c r="K168" s="101">
        <v>1.88</v>
      </c>
      <c r="L168" s="101">
        <v>1.88</v>
      </c>
      <c r="M168" s="101">
        <v>1.93</v>
      </c>
      <c r="N168" s="101">
        <v>1.93</v>
      </c>
      <c r="O168">
        <v>1.93</v>
      </c>
      <c r="P168">
        <v>1.88</v>
      </c>
      <c r="Q168">
        <v>1.88</v>
      </c>
      <c r="R168">
        <v>1.93</v>
      </c>
      <c r="S168">
        <v>1.93</v>
      </c>
      <c r="T168">
        <v>1.99</v>
      </c>
      <c r="U168">
        <v>1.93</v>
      </c>
      <c r="V168">
        <v>1.93</v>
      </c>
      <c r="W168">
        <v>1.99</v>
      </c>
      <c r="X168">
        <v>1.99</v>
      </c>
    </row>
    <row r="169" spans="1:24" x14ac:dyDescent="0.35">
      <c r="A169" s="79" t="str">
        <f>Rates!A169</f>
        <v>Infant Development Program, Psychologist, Home and Community-Based, 1:3</v>
      </c>
      <c r="B169" t="s">
        <v>511</v>
      </c>
      <c r="C169" s="101">
        <v>1.95</v>
      </c>
      <c r="D169" s="101">
        <v>2.0299999999999998</v>
      </c>
      <c r="E169" s="101">
        <v>2.0299999999999998</v>
      </c>
      <c r="F169" s="101">
        <v>1.97</v>
      </c>
      <c r="G169" s="101">
        <v>2.0299999999999998</v>
      </c>
      <c r="H169" s="101">
        <v>1.92</v>
      </c>
      <c r="I169" s="101">
        <v>2.0299999999999998</v>
      </c>
      <c r="J169" s="101">
        <v>2.0299999999999998</v>
      </c>
      <c r="K169" s="101">
        <v>1.92</v>
      </c>
      <c r="L169" s="101">
        <v>1.92</v>
      </c>
      <c r="M169" s="101">
        <v>1.97</v>
      </c>
      <c r="N169" s="101">
        <v>1.97</v>
      </c>
      <c r="O169">
        <v>1.97</v>
      </c>
      <c r="P169">
        <v>1.92</v>
      </c>
      <c r="Q169">
        <v>1.92</v>
      </c>
      <c r="R169">
        <v>1.97</v>
      </c>
      <c r="S169">
        <v>1.97</v>
      </c>
      <c r="T169">
        <v>2.0299999999999998</v>
      </c>
      <c r="U169">
        <v>1.97</v>
      </c>
      <c r="V169">
        <v>1.97</v>
      </c>
      <c r="W169">
        <v>2.0299999999999998</v>
      </c>
      <c r="X169">
        <v>2.0299999999999998</v>
      </c>
    </row>
    <row r="170" spans="1:24" x14ac:dyDescent="0.35">
      <c r="A170" s="79" t="str">
        <f>Rates!A170</f>
        <v>Infant Development Program, Early Intervention Specialist, Center/Facility-Based, 1:1</v>
      </c>
      <c r="B170" t="s">
        <v>512</v>
      </c>
      <c r="C170" s="101">
        <v>1.4</v>
      </c>
      <c r="D170" s="101">
        <v>1.4</v>
      </c>
      <c r="E170" s="101">
        <v>1.4</v>
      </c>
      <c r="F170" s="101">
        <v>1.4</v>
      </c>
      <c r="G170" s="101">
        <v>1.4</v>
      </c>
      <c r="H170" s="101">
        <v>1.4</v>
      </c>
      <c r="I170" s="101">
        <v>1.4</v>
      </c>
      <c r="J170" s="101">
        <v>1.4</v>
      </c>
      <c r="K170" s="101">
        <v>1.4</v>
      </c>
      <c r="L170" s="101">
        <v>1.4</v>
      </c>
      <c r="M170" s="101">
        <v>1.4</v>
      </c>
      <c r="N170" s="101">
        <v>1.4</v>
      </c>
      <c r="O170">
        <v>1.4</v>
      </c>
      <c r="P170">
        <v>1.4</v>
      </c>
      <c r="Q170">
        <v>1.4</v>
      </c>
      <c r="R170">
        <v>1.4</v>
      </c>
      <c r="S170">
        <v>1.4</v>
      </c>
      <c r="T170">
        <v>1.4</v>
      </c>
      <c r="U170">
        <v>1.4</v>
      </c>
      <c r="V170">
        <v>1.4</v>
      </c>
      <c r="W170">
        <v>1.4</v>
      </c>
      <c r="X170">
        <v>1.4</v>
      </c>
    </row>
    <row r="171" spans="1:24" x14ac:dyDescent="0.35">
      <c r="A171" s="79" t="str">
        <f>Rates!A171</f>
        <v>Infant Development Program, Early Intervention Specialist, Center/Facility-Based, 1:2</v>
      </c>
      <c r="B171" t="s">
        <v>513</v>
      </c>
      <c r="C171" s="101">
        <v>1.46</v>
      </c>
      <c r="D171" s="101">
        <v>1.46</v>
      </c>
      <c r="E171" s="101">
        <v>1.46</v>
      </c>
      <c r="F171" s="101">
        <v>1.46</v>
      </c>
      <c r="G171" s="101">
        <v>1.46</v>
      </c>
      <c r="H171" s="101">
        <v>1.46</v>
      </c>
      <c r="I171" s="101">
        <v>1.46</v>
      </c>
      <c r="J171" s="101">
        <v>1.46</v>
      </c>
      <c r="K171" s="101">
        <v>1.46</v>
      </c>
      <c r="L171" s="101">
        <v>1.46</v>
      </c>
      <c r="M171" s="101">
        <v>1.46</v>
      </c>
      <c r="N171" s="101">
        <v>1.46</v>
      </c>
      <c r="O171">
        <v>1.46</v>
      </c>
      <c r="P171">
        <v>1.46</v>
      </c>
      <c r="Q171">
        <v>1.46</v>
      </c>
      <c r="R171">
        <v>1.46</v>
      </c>
      <c r="S171">
        <v>1.46</v>
      </c>
      <c r="T171">
        <v>1.46</v>
      </c>
      <c r="U171">
        <v>1.46</v>
      </c>
      <c r="V171">
        <v>1.46</v>
      </c>
      <c r="W171">
        <v>1.46</v>
      </c>
      <c r="X171">
        <v>1.46</v>
      </c>
    </row>
    <row r="172" spans="1:24" x14ac:dyDescent="0.35">
      <c r="A172" s="79" t="str">
        <f>Rates!A172</f>
        <v>Infant Development Program, Early Intervention Specialist, Center/Facility-Based, 1:3</v>
      </c>
      <c r="B172" t="s">
        <v>514</v>
      </c>
      <c r="C172" s="101">
        <v>1.51</v>
      </c>
      <c r="D172" s="101">
        <v>1.51</v>
      </c>
      <c r="E172" s="101">
        <v>1.51</v>
      </c>
      <c r="F172" s="101">
        <v>1.51</v>
      </c>
      <c r="G172" s="101">
        <v>1.51</v>
      </c>
      <c r="H172" s="101">
        <v>1.51</v>
      </c>
      <c r="I172" s="101">
        <v>1.51</v>
      </c>
      <c r="J172" s="101">
        <v>1.51</v>
      </c>
      <c r="K172" s="101">
        <v>1.51</v>
      </c>
      <c r="L172" s="101">
        <v>1.51</v>
      </c>
      <c r="M172" s="101">
        <v>1.51</v>
      </c>
      <c r="N172" s="101">
        <v>1.51</v>
      </c>
      <c r="O172">
        <v>1.51</v>
      </c>
      <c r="P172">
        <v>1.51</v>
      </c>
      <c r="Q172">
        <v>1.51</v>
      </c>
      <c r="R172">
        <v>1.51</v>
      </c>
      <c r="S172">
        <v>1.51</v>
      </c>
      <c r="T172">
        <v>1.51</v>
      </c>
      <c r="U172">
        <v>1.51</v>
      </c>
      <c r="V172">
        <v>1.51</v>
      </c>
      <c r="W172">
        <v>1.51</v>
      </c>
      <c r="X172">
        <v>1.51</v>
      </c>
    </row>
    <row r="173" spans="1:24" x14ac:dyDescent="0.35">
      <c r="A173" s="79" t="str">
        <f>Rates!A173</f>
        <v>Infant Development Program, Early Intervention Assistant, Center/Facility-Based, 1:1</v>
      </c>
      <c r="B173" t="s">
        <v>515</v>
      </c>
      <c r="C173" s="101">
        <v>1.36</v>
      </c>
      <c r="D173" s="101">
        <v>1.36</v>
      </c>
      <c r="E173" s="101">
        <v>1.36</v>
      </c>
      <c r="F173" s="101">
        <v>1.36</v>
      </c>
      <c r="G173" s="101">
        <v>1.36</v>
      </c>
      <c r="H173" s="101">
        <v>1.36</v>
      </c>
      <c r="I173" s="101">
        <v>1.36</v>
      </c>
      <c r="J173" s="101">
        <v>1.36</v>
      </c>
      <c r="K173" s="101">
        <v>1.36</v>
      </c>
      <c r="L173" s="101">
        <v>1.36</v>
      </c>
      <c r="M173" s="101">
        <v>1.36</v>
      </c>
      <c r="N173" s="101">
        <v>1.36</v>
      </c>
      <c r="O173">
        <v>1.36</v>
      </c>
      <c r="P173">
        <v>1.36</v>
      </c>
      <c r="Q173">
        <v>1.36</v>
      </c>
      <c r="R173">
        <v>1.36</v>
      </c>
      <c r="S173">
        <v>1.36</v>
      </c>
      <c r="T173">
        <v>1.36</v>
      </c>
      <c r="U173">
        <v>1.36</v>
      </c>
      <c r="V173">
        <v>1.36</v>
      </c>
      <c r="W173">
        <v>1.36</v>
      </c>
      <c r="X173">
        <v>1.36</v>
      </c>
    </row>
    <row r="174" spans="1:24" x14ac:dyDescent="0.35">
      <c r="A174" s="79" t="str">
        <f>Rates!A174</f>
        <v>Infant Development Program, Early Intervention Assistant, Center/Facility-Based, 1:2</v>
      </c>
      <c r="B174" t="s">
        <v>516</v>
      </c>
      <c r="C174" s="101">
        <v>1.41</v>
      </c>
      <c r="D174" s="101">
        <v>1.41</v>
      </c>
      <c r="E174" s="101">
        <v>1.41</v>
      </c>
      <c r="F174" s="101">
        <v>1.41</v>
      </c>
      <c r="G174" s="101">
        <v>1.41</v>
      </c>
      <c r="H174" s="101">
        <v>1.41</v>
      </c>
      <c r="I174" s="101">
        <v>1.41</v>
      </c>
      <c r="J174" s="101">
        <v>1.41</v>
      </c>
      <c r="K174" s="101">
        <v>1.41</v>
      </c>
      <c r="L174" s="101">
        <v>1.41</v>
      </c>
      <c r="M174" s="101">
        <v>1.41</v>
      </c>
      <c r="N174" s="101">
        <v>1.41</v>
      </c>
      <c r="O174">
        <v>1.41</v>
      </c>
      <c r="P174">
        <v>1.41</v>
      </c>
      <c r="Q174">
        <v>1.41</v>
      </c>
      <c r="R174">
        <v>1.41</v>
      </c>
      <c r="S174">
        <v>1.41</v>
      </c>
      <c r="T174">
        <v>1.41</v>
      </c>
      <c r="U174">
        <v>1.41</v>
      </c>
      <c r="V174">
        <v>1.41</v>
      </c>
      <c r="W174">
        <v>1.41</v>
      </c>
      <c r="X174">
        <v>1.41</v>
      </c>
    </row>
    <row r="175" spans="1:24" x14ac:dyDescent="0.35">
      <c r="A175" s="79" t="str">
        <f>Rates!A175</f>
        <v>Infant Development Program, Early Intervention Assistant, Center/Facility-Based, 1:3</v>
      </c>
      <c r="B175" t="s">
        <v>517</v>
      </c>
      <c r="C175" s="101">
        <v>1.45</v>
      </c>
      <c r="D175" s="101">
        <v>1.45</v>
      </c>
      <c r="E175" s="101">
        <v>1.45</v>
      </c>
      <c r="F175" s="101">
        <v>1.45</v>
      </c>
      <c r="G175" s="101">
        <v>1.45</v>
      </c>
      <c r="H175" s="101">
        <v>1.45</v>
      </c>
      <c r="I175" s="101">
        <v>1.45</v>
      </c>
      <c r="J175" s="101">
        <v>1.45</v>
      </c>
      <c r="K175" s="101">
        <v>1.45</v>
      </c>
      <c r="L175" s="101">
        <v>1.45</v>
      </c>
      <c r="M175" s="101">
        <v>1.45</v>
      </c>
      <c r="N175" s="101">
        <v>1.45</v>
      </c>
      <c r="O175">
        <v>1.45</v>
      </c>
      <c r="P175">
        <v>1.45</v>
      </c>
      <c r="Q175">
        <v>1.45</v>
      </c>
      <c r="R175">
        <v>1.45</v>
      </c>
      <c r="S175">
        <v>1.45</v>
      </c>
      <c r="T175">
        <v>1.45</v>
      </c>
      <c r="U175">
        <v>1.45</v>
      </c>
      <c r="V175">
        <v>1.45</v>
      </c>
      <c r="W175">
        <v>1.45</v>
      </c>
      <c r="X175">
        <v>1.45</v>
      </c>
    </row>
    <row r="176" spans="1:24" x14ac:dyDescent="0.35">
      <c r="A176" s="79" t="str">
        <f>Rates!A176</f>
        <v>Infant Development Program, Early Intervention Technician, Center/Facility-Based, 1:1</v>
      </c>
      <c r="B176" t="s">
        <v>518</v>
      </c>
      <c r="C176" s="101">
        <v>1.25</v>
      </c>
      <c r="D176" s="101">
        <v>1.25</v>
      </c>
      <c r="E176" s="101">
        <v>1.25</v>
      </c>
      <c r="F176" s="101">
        <v>1.25</v>
      </c>
      <c r="G176" s="101">
        <v>1.25</v>
      </c>
      <c r="H176" s="101">
        <v>1.25</v>
      </c>
      <c r="I176" s="101">
        <v>1.25</v>
      </c>
      <c r="J176" s="101">
        <v>1.25</v>
      </c>
      <c r="K176" s="101">
        <v>1.25</v>
      </c>
      <c r="L176" s="101">
        <v>1.25</v>
      </c>
      <c r="M176" s="101">
        <v>1.25</v>
      </c>
      <c r="N176" s="101">
        <v>1.25</v>
      </c>
      <c r="O176">
        <v>1.25</v>
      </c>
      <c r="P176">
        <v>1.25</v>
      </c>
      <c r="Q176">
        <v>1.25</v>
      </c>
      <c r="R176">
        <v>1.25</v>
      </c>
      <c r="S176">
        <v>1.25</v>
      </c>
      <c r="T176">
        <v>1.25</v>
      </c>
      <c r="U176">
        <v>1.25</v>
      </c>
      <c r="V176">
        <v>1.25</v>
      </c>
      <c r="W176">
        <v>1.25</v>
      </c>
      <c r="X176">
        <v>1.25</v>
      </c>
    </row>
    <row r="177" spans="1:24" x14ac:dyDescent="0.35">
      <c r="A177" s="79" t="str">
        <f>Rates!A177</f>
        <v>Infant Development Program, Early Intervention Technician, Center/Facility-Based, 1:2</v>
      </c>
      <c r="B177" t="s">
        <v>519</v>
      </c>
      <c r="C177" s="101">
        <v>1.27</v>
      </c>
      <c r="D177" s="101">
        <v>1.27</v>
      </c>
      <c r="E177" s="101">
        <v>1.27</v>
      </c>
      <c r="F177" s="101">
        <v>1.27</v>
      </c>
      <c r="G177" s="101">
        <v>1.27</v>
      </c>
      <c r="H177" s="101">
        <v>1.27</v>
      </c>
      <c r="I177" s="101">
        <v>1.27</v>
      </c>
      <c r="J177" s="101">
        <v>1.27</v>
      </c>
      <c r="K177" s="101">
        <v>1.27</v>
      </c>
      <c r="L177" s="101">
        <v>1.27</v>
      </c>
      <c r="M177" s="101">
        <v>1.27</v>
      </c>
      <c r="N177" s="101">
        <v>1.27</v>
      </c>
      <c r="O177">
        <v>1.27</v>
      </c>
      <c r="P177">
        <v>1.27</v>
      </c>
      <c r="Q177">
        <v>1.27</v>
      </c>
      <c r="R177">
        <v>1.27</v>
      </c>
      <c r="S177">
        <v>1.27</v>
      </c>
      <c r="T177">
        <v>1.27</v>
      </c>
      <c r="U177">
        <v>1.27</v>
      </c>
      <c r="V177">
        <v>1.27</v>
      </c>
      <c r="W177">
        <v>1.27</v>
      </c>
      <c r="X177">
        <v>1.27</v>
      </c>
    </row>
    <row r="178" spans="1:24" x14ac:dyDescent="0.35">
      <c r="A178" s="79" t="str">
        <f>Rates!A178</f>
        <v>Infant Development Program, Early Intervention Technician, Center/Facility-Based, 1:3</v>
      </c>
      <c r="B178" t="s">
        <v>520</v>
      </c>
      <c r="C178" s="101">
        <v>1.29</v>
      </c>
      <c r="D178" s="101">
        <v>1.29</v>
      </c>
      <c r="E178" s="101">
        <v>1.29</v>
      </c>
      <c r="F178" s="101">
        <v>1.29</v>
      </c>
      <c r="G178" s="101">
        <v>1.29</v>
      </c>
      <c r="H178" s="101">
        <v>1.29</v>
      </c>
      <c r="I178" s="101">
        <v>1.29</v>
      </c>
      <c r="J178" s="101">
        <v>1.29</v>
      </c>
      <c r="K178" s="101">
        <v>1.29</v>
      </c>
      <c r="L178" s="101">
        <v>1.29</v>
      </c>
      <c r="M178" s="101">
        <v>1.29</v>
      </c>
      <c r="N178" s="101">
        <v>1.29</v>
      </c>
      <c r="O178">
        <v>1.29</v>
      </c>
      <c r="P178">
        <v>1.29</v>
      </c>
      <c r="Q178">
        <v>1.29</v>
      </c>
      <c r="R178">
        <v>1.29</v>
      </c>
      <c r="S178">
        <v>1.29</v>
      </c>
      <c r="T178">
        <v>1.29</v>
      </c>
      <c r="U178">
        <v>1.29</v>
      </c>
      <c r="V178">
        <v>1.29</v>
      </c>
      <c r="W178">
        <v>1.29</v>
      </c>
      <c r="X178">
        <v>1.29</v>
      </c>
    </row>
    <row r="179" spans="1:24" x14ac:dyDescent="0.35">
      <c r="A179" s="79" t="str">
        <f>Rates!A179</f>
        <v>Infant Development Program, PT/OT/SLP, Center/Facility-Based, 1:1</v>
      </c>
      <c r="B179" t="s">
        <v>521</v>
      </c>
      <c r="C179" s="101">
        <v>1.52</v>
      </c>
      <c r="D179" s="101">
        <v>1.52</v>
      </c>
      <c r="E179" s="101">
        <v>1.52</v>
      </c>
      <c r="F179" s="101">
        <v>1.52</v>
      </c>
      <c r="G179" s="101">
        <v>1.52</v>
      </c>
      <c r="H179" s="101">
        <v>1.52</v>
      </c>
      <c r="I179" s="101">
        <v>1.52</v>
      </c>
      <c r="J179" s="101">
        <v>1.52</v>
      </c>
      <c r="K179" s="101">
        <v>1.52</v>
      </c>
      <c r="L179" s="101">
        <v>1.52</v>
      </c>
      <c r="M179" s="101">
        <v>1.52</v>
      </c>
      <c r="N179" s="101">
        <v>1.52</v>
      </c>
      <c r="O179">
        <v>1.52</v>
      </c>
      <c r="P179">
        <v>1.52</v>
      </c>
      <c r="Q179">
        <v>1.52</v>
      </c>
      <c r="R179">
        <v>1.52</v>
      </c>
      <c r="S179">
        <v>1.52</v>
      </c>
      <c r="T179">
        <v>1.52</v>
      </c>
      <c r="U179">
        <v>1.52</v>
      </c>
      <c r="V179">
        <v>1.52</v>
      </c>
      <c r="W179">
        <v>1.52</v>
      </c>
      <c r="X179">
        <v>1.52</v>
      </c>
    </row>
    <row r="180" spans="1:24" x14ac:dyDescent="0.35">
      <c r="A180" s="79" t="str">
        <f>Rates!A180</f>
        <v>Infant Development Program, PT/OT/SLP, Center/Facility-Based, 1:2</v>
      </c>
      <c r="B180" t="s">
        <v>522</v>
      </c>
      <c r="C180" s="101">
        <v>1.59</v>
      </c>
      <c r="D180" s="101">
        <v>1.59</v>
      </c>
      <c r="E180" s="101">
        <v>1.59</v>
      </c>
      <c r="F180" s="101">
        <v>1.59</v>
      </c>
      <c r="G180" s="101">
        <v>1.59</v>
      </c>
      <c r="H180" s="101">
        <v>1.59</v>
      </c>
      <c r="I180" s="101">
        <v>1.59</v>
      </c>
      <c r="J180" s="101">
        <v>1.59</v>
      </c>
      <c r="K180" s="101">
        <v>1.59</v>
      </c>
      <c r="L180" s="101">
        <v>1.59</v>
      </c>
      <c r="M180" s="101">
        <v>1.59</v>
      </c>
      <c r="N180" s="101">
        <v>1.59</v>
      </c>
      <c r="O180">
        <v>1.59</v>
      </c>
      <c r="P180">
        <v>1.59</v>
      </c>
      <c r="Q180">
        <v>1.59</v>
      </c>
      <c r="R180">
        <v>1.59</v>
      </c>
      <c r="S180">
        <v>1.59</v>
      </c>
      <c r="T180">
        <v>1.59</v>
      </c>
      <c r="U180">
        <v>1.59</v>
      </c>
      <c r="V180">
        <v>1.59</v>
      </c>
      <c r="W180">
        <v>1.59</v>
      </c>
      <c r="X180">
        <v>1.59</v>
      </c>
    </row>
    <row r="181" spans="1:24" x14ac:dyDescent="0.35">
      <c r="A181" s="79" t="str">
        <f>Rates!A181</f>
        <v>Infant Development Program, PT/OT/SLP, Center/Facility-Based, 1:3</v>
      </c>
      <c r="B181" t="s">
        <v>523</v>
      </c>
      <c r="C181" s="101">
        <v>1.62</v>
      </c>
      <c r="D181" s="101">
        <v>1.62</v>
      </c>
      <c r="E181" s="101">
        <v>1.62</v>
      </c>
      <c r="F181" s="101">
        <v>1.62</v>
      </c>
      <c r="G181" s="101">
        <v>1.62</v>
      </c>
      <c r="H181" s="101">
        <v>1.62</v>
      </c>
      <c r="I181" s="101">
        <v>1.62</v>
      </c>
      <c r="J181" s="101">
        <v>1.62</v>
      </c>
      <c r="K181" s="101">
        <v>1.62</v>
      </c>
      <c r="L181" s="101">
        <v>1.62</v>
      </c>
      <c r="M181" s="101">
        <v>1.62</v>
      </c>
      <c r="N181" s="101">
        <v>1.62</v>
      </c>
      <c r="O181">
        <v>1.62</v>
      </c>
      <c r="P181">
        <v>1.62</v>
      </c>
      <c r="Q181">
        <v>1.62</v>
      </c>
      <c r="R181">
        <v>1.62</v>
      </c>
      <c r="S181">
        <v>1.62</v>
      </c>
      <c r="T181">
        <v>1.62</v>
      </c>
      <c r="U181">
        <v>1.62</v>
      </c>
      <c r="V181">
        <v>1.62</v>
      </c>
      <c r="W181">
        <v>1.62</v>
      </c>
      <c r="X181">
        <v>1.62</v>
      </c>
    </row>
    <row r="182" spans="1:24" x14ac:dyDescent="0.35">
      <c r="A182" s="79" t="str">
        <f>Rates!A182</f>
        <v>Infant Development Program, PT/OT/SLP Assistant, Center/Facility-Based, 1:1</v>
      </c>
      <c r="B182" t="s">
        <v>524</v>
      </c>
      <c r="C182" s="101">
        <v>1.51</v>
      </c>
      <c r="D182" s="101">
        <v>1.51</v>
      </c>
      <c r="E182" s="101">
        <v>1.51</v>
      </c>
      <c r="F182" s="101">
        <v>1.51</v>
      </c>
      <c r="G182" s="101">
        <v>1.51</v>
      </c>
      <c r="H182" s="101">
        <v>1.51</v>
      </c>
      <c r="I182" s="101">
        <v>1.51</v>
      </c>
      <c r="J182" s="101">
        <v>1.51</v>
      </c>
      <c r="K182" s="101">
        <v>1.51</v>
      </c>
      <c r="L182" s="101">
        <v>1.51</v>
      </c>
      <c r="M182" s="101">
        <v>1.51</v>
      </c>
      <c r="N182" s="101">
        <v>1.51</v>
      </c>
      <c r="O182">
        <v>1.51</v>
      </c>
      <c r="P182">
        <v>1.51</v>
      </c>
      <c r="Q182">
        <v>1.51</v>
      </c>
      <c r="R182">
        <v>1.51</v>
      </c>
      <c r="S182">
        <v>1.51</v>
      </c>
      <c r="T182">
        <v>1.51</v>
      </c>
      <c r="U182">
        <v>1.51</v>
      </c>
      <c r="V182">
        <v>1.51</v>
      </c>
      <c r="W182">
        <v>1.51</v>
      </c>
      <c r="X182">
        <v>1.51</v>
      </c>
    </row>
    <row r="183" spans="1:24" x14ac:dyDescent="0.35">
      <c r="A183" s="79" t="str">
        <f>Rates!A183</f>
        <v>Infant Development Program, PT/OT/SLP Assistant, Center/Facility-Based, 1:2</v>
      </c>
      <c r="B183" t="s">
        <v>525</v>
      </c>
      <c r="C183" s="101">
        <v>1.58</v>
      </c>
      <c r="D183" s="101">
        <v>1.58</v>
      </c>
      <c r="E183" s="101">
        <v>1.58</v>
      </c>
      <c r="F183" s="101">
        <v>1.58</v>
      </c>
      <c r="G183" s="101">
        <v>1.58</v>
      </c>
      <c r="H183" s="101">
        <v>1.58</v>
      </c>
      <c r="I183" s="101">
        <v>1.58</v>
      </c>
      <c r="J183" s="101">
        <v>1.58</v>
      </c>
      <c r="K183" s="101">
        <v>1.58</v>
      </c>
      <c r="L183" s="101">
        <v>1.58</v>
      </c>
      <c r="M183" s="101">
        <v>1.58</v>
      </c>
      <c r="N183" s="101">
        <v>1.58</v>
      </c>
      <c r="O183">
        <v>1.58</v>
      </c>
      <c r="P183">
        <v>1.58</v>
      </c>
      <c r="Q183">
        <v>1.58</v>
      </c>
      <c r="R183">
        <v>1.58</v>
      </c>
      <c r="S183">
        <v>1.58</v>
      </c>
      <c r="T183">
        <v>1.58</v>
      </c>
      <c r="U183">
        <v>1.58</v>
      </c>
      <c r="V183">
        <v>1.58</v>
      </c>
      <c r="W183">
        <v>1.58</v>
      </c>
      <c r="X183">
        <v>1.58</v>
      </c>
    </row>
    <row r="184" spans="1:24" x14ac:dyDescent="0.35">
      <c r="A184" s="79" t="str">
        <f>Rates!A184</f>
        <v>Infant Development Program, PT/OT/SLP Assistant, Center/Facility-Based, 1:3</v>
      </c>
      <c r="B184" t="s">
        <v>526</v>
      </c>
      <c r="C184" s="101">
        <v>1.61</v>
      </c>
      <c r="D184" s="101">
        <v>1.61</v>
      </c>
      <c r="E184" s="101">
        <v>1.61</v>
      </c>
      <c r="F184" s="101">
        <v>1.61</v>
      </c>
      <c r="G184" s="101">
        <v>1.61</v>
      </c>
      <c r="H184" s="101">
        <v>1.61</v>
      </c>
      <c r="I184" s="101">
        <v>1.61</v>
      </c>
      <c r="J184" s="101">
        <v>1.61</v>
      </c>
      <c r="K184" s="101">
        <v>1.61</v>
      </c>
      <c r="L184" s="101">
        <v>1.61</v>
      </c>
      <c r="M184" s="101">
        <v>1.61</v>
      </c>
      <c r="N184" s="101">
        <v>1.61</v>
      </c>
      <c r="O184">
        <v>1.61</v>
      </c>
      <c r="P184">
        <v>1.61</v>
      </c>
      <c r="Q184">
        <v>1.61</v>
      </c>
      <c r="R184">
        <v>1.61</v>
      </c>
      <c r="S184">
        <v>1.61</v>
      </c>
      <c r="T184">
        <v>1.61</v>
      </c>
      <c r="U184">
        <v>1.61</v>
      </c>
      <c r="V184">
        <v>1.61</v>
      </c>
      <c r="W184">
        <v>1.61</v>
      </c>
      <c r="X184">
        <v>1.61</v>
      </c>
    </row>
    <row r="185" spans="1:24" x14ac:dyDescent="0.35">
      <c r="A185" s="79" t="str">
        <f>Rates!A185</f>
        <v>Infant Development Program, Audiologist, Center/Facility-Based, 1:1</v>
      </c>
      <c r="B185" t="s">
        <v>527</v>
      </c>
      <c r="C185" s="101">
        <v>1.52</v>
      </c>
      <c r="D185" s="101">
        <v>1.52</v>
      </c>
      <c r="E185" s="101">
        <v>1.52</v>
      </c>
      <c r="F185" s="101">
        <v>1.52</v>
      </c>
      <c r="G185" s="101">
        <v>1.52</v>
      </c>
      <c r="H185" s="101">
        <v>1.52</v>
      </c>
      <c r="I185" s="101">
        <v>1.52</v>
      </c>
      <c r="J185" s="101">
        <v>1.52</v>
      </c>
      <c r="K185" s="101">
        <v>1.52</v>
      </c>
      <c r="L185" s="101">
        <v>1.52</v>
      </c>
      <c r="M185" s="101">
        <v>1.52</v>
      </c>
      <c r="N185" s="101">
        <v>1.52</v>
      </c>
      <c r="O185">
        <v>1.52</v>
      </c>
      <c r="P185">
        <v>1.52</v>
      </c>
      <c r="Q185">
        <v>1.52</v>
      </c>
      <c r="R185">
        <v>1.52</v>
      </c>
      <c r="S185">
        <v>1.52</v>
      </c>
      <c r="T185">
        <v>1.52</v>
      </c>
      <c r="U185">
        <v>1.52</v>
      </c>
      <c r="V185">
        <v>1.52</v>
      </c>
      <c r="W185">
        <v>1.52</v>
      </c>
      <c r="X185">
        <v>1.52</v>
      </c>
    </row>
    <row r="186" spans="1:24" x14ac:dyDescent="0.35">
      <c r="A186" s="79" t="str">
        <f>Rates!A186</f>
        <v>Infant Development Program, Audiologist, Center/Facility-Based, 1:2</v>
      </c>
      <c r="B186" t="s">
        <v>528</v>
      </c>
      <c r="C186" s="101">
        <v>1.59</v>
      </c>
      <c r="D186" s="101">
        <v>1.59</v>
      </c>
      <c r="E186" s="101">
        <v>1.59</v>
      </c>
      <c r="F186" s="101">
        <v>1.59</v>
      </c>
      <c r="G186" s="101">
        <v>1.59</v>
      </c>
      <c r="H186" s="101">
        <v>1.59</v>
      </c>
      <c r="I186" s="101">
        <v>1.59</v>
      </c>
      <c r="J186" s="101">
        <v>1.59</v>
      </c>
      <c r="K186" s="101">
        <v>1.59</v>
      </c>
      <c r="L186" s="101">
        <v>1.59</v>
      </c>
      <c r="M186" s="101">
        <v>1.59</v>
      </c>
      <c r="N186" s="101">
        <v>1.59</v>
      </c>
      <c r="O186">
        <v>1.59</v>
      </c>
      <c r="P186">
        <v>1.59</v>
      </c>
      <c r="Q186">
        <v>1.59</v>
      </c>
      <c r="R186">
        <v>1.59</v>
      </c>
      <c r="S186">
        <v>1.59</v>
      </c>
      <c r="T186">
        <v>1.59</v>
      </c>
      <c r="U186">
        <v>1.59</v>
      </c>
      <c r="V186">
        <v>1.59</v>
      </c>
      <c r="W186">
        <v>1.59</v>
      </c>
      <c r="X186">
        <v>1.59</v>
      </c>
    </row>
    <row r="187" spans="1:24" x14ac:dyDescent="0.35">
      <c r="A187" s="79" t="str">
        <f>Rates!A187</f>
        <v>Infant Development Program, Audiologist, Center/Facility-Based, 1:3</v>
      </c>
      <c r="B187" t="s">
        <v>529</v>
      </c>
      <c r="C187" s="101">
        <v>1.62</v>
      </c>
      <c r="D187" s="101">
        <v>1.62</v>
      </c>
      <c r="E187" s="101">
        <v>1.62</v>
      </c>
      <c r="F187" s="101">
        <v>1.62</v>
      </c>
      <c r="G187" s="101">
        <v>1.62</v>
      </c>
      <c r="H187" s="101">
        <v>1.62</v>
      </c>
      <c r="I187" s="101">
        <v>1.62</v>
      </c>
      <c r="J187" s="101">
        <v>1.62</v>
      </c>
      <c r="K187" s="101">
        <v>1.62</v>
      </c>
      <c r="L187" s="101">
        <v>1.62</v>
      </c>
      <c r="M187" s="101">
        <v>1.62</v>
      </c>
      <c r="N187" s="101">
        <v>1.62</v>
      </c>
      <c r="O187">
        <v>1.62</v>
      </c>
      <c r="P187">
        <v>1.62</v>
      </c>
      <c r="Q187">
        <v>1.62</v>
      </c>
      <c r="R187">
        <v>1.62</v>
      </c>
      <c r="S187">
        <v>1.62</v>
      </c>
      <c r="T187">
        <v>1.62</v>
      </c>
      <c r="U187">
        <v>1.62</v>
      </c>
      <c r="V187">
        <v>1.62</v>
      </c>
      <c r="W187">
        <v>1.62</v>
      </c>
      <c r="X187">
        <v>1.62</v>
      </c>
    </row>
    <row r="188" spans="1:24" x14ac:dyDescent="0.35">
      <c r="A188" s="79" t="str">
        <f>Rates!A188</f>
        <v>Infant Development Program, Family Therapist, Center/Facility-Based, 1:1</v>
      </c>
      <c r="B188" t="s">
        <v>530</v>
      </c>
      <c r="C188" s="101">
        <v>1.52</v>
      </c>
      <c r="D188" s="101">
        <v>1.52</v>
      </c>
      <c r="E188" s="101">
        <v>1.52</v>
      </c>
      <c r="F188" s="101">
        <v>1.52</v>
      </c>
      <c r="G188" s="101">
        <v>1.52</v>
      </c>
      <c r="H188" s="101">
        <v>1.52</v>
      </c>
      <c r="I188" s="101">
        <v>1.52</v>
      </c>
      <c r="J188" s="101">
        <v>1.52</v>
      </c>
      <c r="K188" s="101">
        <v>1.52</v>
      </c>
      <c r="L188" s="101">
        <v>1.52</v>
      </c>
      <c r="M188" s="101">
        <v>1.52</v>
      </c>
      <c r="N188" s="101">
        <v>1.52</v>
      </c>
      <c r="O188">
        <v>1.52</v>
      </c>
      <c r="P188">
        <v>1.52</v>
      </c>
      <c r="Q188">
        <v>1.52</v>
      </c>
      <c r="R188">
        <v>1.52</v>
      </c>
      <c r="S188">
        <v>1.52</v>
      </c>
      <c r="T188">
        <v>1.52</v>
      </c>
      <c r="U188">
        <v>1.52</v>
      </c>
      <c r="V188">
        <v>1.52</v>
      </c>
      <c r="W188">
        <v>1.52</v>
      </c>
      <c r="X188">
        <v>1.52</v>
      </c>
    </row>
    <row r="189" spans="1:24" x14ac:dyDescent="0.35">
      <c r="A189" s="79" t="str">
        <f>Rates!A189</f>
        <v>Infant Development Program, Family Therapist, Center/Facility-Based, 1:2</v>
      </c>
      <c r="B189" t="s">
        <v>531</v>
      </c>
      <c r="C189" s="101">
        <v>1.59</v>
      </c>
      <c r="D189" s="101">
        <v>1.59</v>
      </c>
      <c r="E189" s="101">
        <v>1.59</v>
      </c>
      <c r="F189" s="101">
        <v>1.59</v>
      </c>
      <c r="G189" s="101">
        <v>1.59</v>
      </c>
      <c r="H189" s="101">
        <v>1.59</v>
      </c>
      <c r="I189" s="101">
        <v>1.59</v>
      </c>
      <c r="J189" s="101">
        <v>1.59</v>
      </c>
      <c r="K189" s="101">
        <v>1.59</v>
      </c>
      <c r="L189" s="101">
        <v>1.59</v>
      </c>
      <c r="M189" s="101">
        <v>1.59</v>
      </c>
      <c r="N189" s="101">
        <v>1.59</v>
      </c>
      <c r="O189">
        <v>1.59</v>
      </c>
      <c r="P189">
        <v>1.59</v>
      </c>
      <c r="Q189">
        <v>1.59</v>
      </c>
      <c r="R189">
        <v>1.59</v>
      </c>
      <c r="S189">
        <v>1.59</v>
      </c>
      <c r="T189">
        <v>1.59</v>
      </c>
      <c r="U189">
        <v>1.59</v>
      </c>
      <c r="V189">
        <v>1.59</v>
      </c>
      <c r="W189">
        <v>1.59</v>
      </c>
      <c r="X189">
        <v>1.59</v>
      </c>
    </row>
    <row r="190" spans="1:24" x14ac:dyDescent="0.35">
      <c r="A190" s="79" t="str">
        <f>Rates!A190</f>
        <v>Infant Development Program, Family Therapist, Center/Facility-Based, 1:3</v>
      </c>
      <c r="B190" t="s">
        <v>532</v>
      </c>
      <c r="C190" s="101">
        <v>1.62</v>
      </c>
      <c r="D190" s="101">
        <v>1.62</v>
      </c>
      <c r="E190" s="101">
        <v>1.62</v>
      </c>
      <c r="F190" s="101">
        <v>1.62</v>
      </c>
      <c r="G190" s="101">
        <v>1.62</v>
      </c>
      <c r="H190" s="101">
        <v>1.62</v>
      </c>
      <c r="I190" s="101">
        <v>1.62</v>
      </c>
      <c r="J190" s="101">
        <v>1.62</v>
      </c>
      <c r="K190" s="101">
        <v>1.62</v>
      </c>
      <c r="L190" s="101">
        <v>1.62</v>
      </c>
      <c r="M190" s="101">
        <v>1.62</v>
      </c>
      <c r="N190" s="101">
        <v>1.62</v>
      </c>
      <c r="O190">
        <v>1.62</v>
      </c>
      <c r="P190">
        <v>1.62</v>
      </c>
      <c r="Q190">
        <v>1.62</v>
      </c>
      <c r="R190">
        <v>1.62</v>
      </c>
      <c r="S190">
        <v>1.62</v>
      </c>
      <c r="T190">
        <v>1.62</v>
      </c>
      <c r="U190">
        <v>1.62</v>
      </c>
      <c r="V190">
        <v>1.62</v>
      </c>
      <c r="W190">
        <v>1.62</v>
      </c>
      <c r="X190">
        <v>1.62</v>
      </c>
    </row>
    <row r="191" spans="1:24" x14ac:dyDescent="0.35">
      <c r="A191" s="79" t="str">
        <f>Rates!A191</f>
        <v>Infant Development Program, Registered Nurse, Center/Facility-Based, 1:1</v>
      </c>
      <c r="B191" t="s">
        <v>533</v>
      </c>
      <c r="C191" s="101">
        <v>1.52</v>
      </c>
      <c r="D191" s="101">
        <v>1.52</v>
      </c>
      <c r="E191" s="101">
        <v>1.52</v>
      </c>
      <c r="F191" s="101">
        <v>1.52</v>
      </c>
      <c r="G191" s="101">
        <v>1.52</v>
      </c>
      <c r="H191" s="101">
        <v>1.52</v>
      </c>
      <c r="I191" s="101">
        <v>1.52</v>
      </c>
      <c r="J191" s="101">
        <v>1.52</v>
      </c>
      <c r="K191" s="101">
        <v>1.52</v>
      </c>
      <c r="L191" s="101">
        <v>1.52</v>
      </c>
      <c r="M191" s="101">
        <v>1.52</v>
      </c>
      <c r="N191" s="101">
        <v>1.52</v>
      </c>
      <c r="O191">
        <v>1.52</v>
      </c>
      <c r="P191">
        <v>1.52</v>
      </c>
      <c r="Q191">
        <v>1.52</v>
      </c>
      <c r="R191">
        <v>1.52</v>
      </c>
      <c r="S191">
        <v>1.52</v>
      </c>
      <c r="T191">
        <v>1.52</v>
      </c>
      <c r="U191">
        <v>1.52</v>
      </c>
      <c r="V191">
        <v>1.52</v>
      </c>
      <c r="W191">
        <v>1.52</v>
      </c>
      <c r="X191">
        <v>1.52</v>
      </c>
    </row>
    <row r="192" spans="1:24" x14ac:dyDescent="0.35">
      <c r="A192" s="79" t="str">
        <f>Rates!A192</f>
        <v>Infant Development Program, Registered Nurse, Center/Facility-Based, 1:2</v>
      </c>
      <c r="B192" t="s">
        <v>534</v>
      </c>
      <c r="C192" s="101">
        <v>1.59</v>
      </c>
      <c r="D192" s="101">
        <v>1.59</v>
      </c>
      <c r="E192" s="101">
        <v>1.59</v>
      </c>
      <c r="F192" s="101">
        <v>1.59</v>
      </c>
      <c r="G192" s="101">
        <v>1.59</v>
      </c>
      <c r="H192" s="101">
        <v>1.59</v>
      </c>
      <c r="I192" s="101">
        <v>1.59</v>
      </c>
      <c r="J192" s="101">
        <v>1.59</v>
      </c>
      <c r="K192" s="101">
        <v>1.59</v>
      </c>
      <c r="L192" s="101">
        <v>1.59</v>
      </c>
      <c r="M192" s="101">
        <v>1.59</v>
      </c>
      <c r="N192" s="101">
        <v>1.59</v>
      </c>
      <c r="O192">
        <v>1.59</v>
      </c>
      <c r="P192">
        <v>1.59</v>
      </c>
      <c r="Q192">
        <v>1.59</v>
      </c>
      <c r="R192">
        <v>1.59</v>
      </c>
      <c r="S192">
        <v>1.59</v>
      </c>
      <c r="T192">
        <v>1.59</v>
      </c>
      <c r="U192">
        <v>1.59</v>
      </c>
      <c r="V192">
        <v>1.59</v>
      </c>
      <c r="W192">
        <v>1.59</v>
      </c>
      <c r="X192">
        <v>1.59</v>
      </c>
    </row>
    <row r="193" spans="1:24" x14ac:dyDescent="0.35">
      <c r="A193" s="79" t="str">
        <f>Rates!A193</f>
        <v>Infant Development Program, Registered Nurse, Center/Facility-Based, 1:3</v>
      </c>
      <c r="B193" t="s">
        <v>535</v>
      </c>
      <c r="C193" s="101">
        <v>1.62</v>
      </c>
      <c r="D193" s="101">
        <v>1.62</v>
      </c>
      <c r="E193" s="101">
        <v>1.62</v>
      </c>
      <c r="F193" s="101">
        <v>1.62</v>
      </c>
      <c r="G193" s="101">
        <v>1.62</v>
      </c>
      <c r="H193" s="101">
        <v>1.62</v>
      </c>
      <c r="I193" s="101">
        <v>1.62</v>
      </c>
      <c r="J193" s="101">
        <v>1.62</v>
      </c>
      <c r="K193" s="101">
        <v>1.62</v>
      </c>
      <c r="L193" s="101">
        <v>1.62</v>
      </c>
      <c r="M193" s="101">
        <v>1.62</v>
      </c>
      <c r="N193" s="101">
        <v>1.62</v>
      </c>
      <c r="O193">
        <v>1.62</v>
      </c>
      <c r="P193">
        <v>1.62</v>
      </c>
      <c r="Q193">
        <v>1.62</v>
      </c>
      <c r="R193">
        <v>1.62</v>
      </c>
      <c r="S193">
        <v>1.62</v>
      </c>
      <c r="T193">
        <v>1.62</v>
      </c>
      <c r="U193">
        <v>1.62</v>
      </c>
      <c r="V193">
        <v>1.62</v>
      </c>
      <c r="W193">
        <v>1.62</v>
      </c>
      <c r="X193">
        <v>1.62</v>
      </c>
    </row>
    <row r="194" spans="1:24" x14ac:dyDescent="0.35">
      <c r="A194" s="79" t="str">
        <f>Rates!A194</f>
        <v>Infant Development Program, Licensed Vocational Nurse, Center/Facility-Based, 1:1</v>
      </c>
      <c r="B194" t="s">
        <v>536</v>
      </c>
      <c r="C194" s="101">
        <v>1.51</v>
      </c>
      <c r="D194" s="101">
        <v>1.51</v>
      </c>
      <c r="E194" s="101">
        <v>1.51</v>
      </c>
      <c r="F194" s="101">
        <v>1.51</v>
      </c>
      <c r="G194" s="101">
        <v>1.51</v>
      </c>
      <c r="H194" s="101">
        <v>1.51</v>
      </c>
      <c r="I194" s="101">
        <v>1.51</v>
      </c>
      <c r="J194" s="101">
        <v>1.51</v>
      </c>
      <c r="K194" s="101">
        <v>1.51</v>
      </c>
      <c r="L194" s="101">
        <v>1.51</v>
      </c>
      <c r="M194" s="101">
        <v>1.51</v>
      </c>
      <c r="N194" s="101">
        <v>1.51</v>
      </c>
      <c r="O194">
        <v>1.51</v>
      </c>
      <c r="P194">
        <v>1.51</v>
      </c>
      <c r="Q194">
        <v>1.51</v>
      </c>
      <c r="R194">
        <v>1.51</v>
      </c>
      <c r="S194">
        <v>1.51</v>
      </c>
      <c r="T194">
        <v>1.51</v>
      </c>
      <c r="U194">
        <v>1.51</v>
      </c>
      <c r="V194">
        <v>1.51</v>
      </c>
      <c r="W194">
        <v>1.51</v>
      </c>
      <c r="X194">
        <v>1.51</v>
      </c>
    </row>
    <row r="195" spans="1:24" x14ac:dyDescent="0.35">
      <c r="A195" s="79" t="str">
        <f>Rates!A195</f>
        <v>Infant Development Program, Licensed Vocational Nurse, Center/Facility-Based, 1:2</v>
      </c>
      <c r="B195" t="s">
        <v>537</v>
      </c>
      <c r="C195" s="101">
        <v>1.58</v>
      </c>
      <c r="D195" s="101">
        <v>1.58</v>
      </c>
      <c r="E195" s="101">
        <v>1.58</v>
      </c>
      <c r="F195" s="101">
        <v>1.58</v>
      </c>
      <c r="G195" s="101">
        <v>1.58</v>
      </c>
      <c r="H195" s="101">
        <v>1.58</v>
      </c>
      <c r="I195" s="101">
        <v>1.58</v>
      </c>
      <c r="J195" s="101">
        <v>1.58</v>
      </c>
      <c r="K195" s="101">
        <v>1.58</v>
      </c>
      <c r="L195" s="101">
        <v>1.58</v>
      </c>
      <c r="M195" s="101">
        <v>1.58</v>
      </c>
      <c r="N195" s="101">
        <v>1.58</v>
      </c>
      <c r="O195">
        <v>1.58</v>
      </c>
      <c r="P195">
        <v>1.58</v>
      </c>
      <c r="Q195">
        <v>1.58</v>
      </c>
      <c r="R195">
        <v>1.58</v>
      </c>
      <c r="S195">
        <v>1.58</v>
      </c>
      <c r="T195">
        <v>1.58</v>
      </c>
      <c r="U195">
        <v>1.58</v>
      </c>
      <c r="V195">
        <v>1.58</v>
      </c>
      <c r="W195">
        <v>1.58</v>
      </c>
      <c r="X195">
        <v>1.58</v>
      </c>
    </row>
    <row r="196" spans="1:24" x14ac:dyDescent="0.35">
      <c r="A196" s="79" t="str">
        <f>Rates!A196</f>
        <v>Infant Development Program, Licensed Vocational Nurse, Center/Facility-Based, 1:3</v>
      </c>
      <c r="B196" t="s">
        <v>538</v>
      </c>
      <c r="C196" s="101">
        <v>1.61</v>
      </c>
      <c r="D196" s="101">
        <v>1.61</v>
      </c>
      <c r="E196" s="101">
        <v>1.61</v>
      </c>
      <c r="F196" s="101">
        <v>1.61</v>
      </c>
      <c r="G196" s="101">
        <v>1.61</v>
      </c>
      <c r="H196" s="101">
        <v>1.61</v>
      </c>
      <c r="I196" s="101">
        <v>1.61</v>
      </c>
      <c r="J196" s="101">
        <v>1.61</v>
      </c>
      <c r="K196" s="101">
        <v>1.61</v>
      </c>
      <c r="L196" s="101">
        <v>1.61</v>
      </c>
      <c r="M196" s="101">
        <v>1.61</v>
      </c>
      <c r="N196" s="101">
        <v>1.61</v>
      </c>
      <c r="O196">
        <v>1.61</v>
      </c>
      <c r="P196">
        <v>1.61</v>
      </c>
      <c r="Q196">
        <v>1.61</v>
      </c>
      <c r="R196">
        <v>1.61</v>
      </c>
      <c r="S196">
        <v>1.61</v>
      </c>
      <c r="T196">
        <v>1.61</v>
      </c>
      <c r="U196">
        <v>1.61</v>
      </c>
      <c r="V196">
        <v>1.61</v>
      </c>
      <c r="W196">
        <v>1.61</v>
      </c>
      <c r="X196">
        <v>1.61</v>
      </c>
    </row>
    <row r="197" spans="1:24" x14ac:dyDescent="0.35">
      <c r="A197" s="79" t="str">
        <f>Rates!A197</f>
        <v>Infant Development Program, Registered Dietitian, Center/Facility-Based, 1:1</v>
      </c>
      <c r="B197" t="s">
        <v>539</v>
      </c>
      <c r="C197" s="101">
        <v>1.52</v>
      </c>
      <c r="D197" s="101">
        <v>1.52</v>
      </c>
      <c r="E197" s="101">
        <v>1.52</v>
      </c>
      <c r="F197" s="101">
        <v>1.52</v>
      </c>
      <c r="G197" s="101">
        <v>1.52</v>
      </c>
      <c r="H197" s="101">
        <v>1.52</v>
      </c>
      <c r="I197" s="101">
        <v>1.52</v>
      </c>
      <c r="J197" s="101">
        <v>1.52</v>
      </c>
      <c r="K197" s="101">
        <v>1.52</v>
      </c>
      <c r="L197" s="101">
        <v>1.52</v>
      </c>
      <c r="M197" s="101">
        <v>1.52</v>
      </c>
      <c r="N197" s="101">
        <v>1.52</v>
      </c>
      <c r="O197">
        <v>1.52</v>
      </c>
      <c r="P197">
        <v>1.52</v>
      </c>
      <c r="Q197">
        <v>1.52</v>
      </c>
      <c r="R197">
        <v>1.52</v>
      </c>
      <c r="S197">
        <v>1.52</v>
      </c>
      <c r="T197">
        <v>1.52</v>
      </c>
      <c r="U197">
        <v>1.52</v>
      </c>
      <c r="V197">
        <v>1.52</v>
      </c>
      <c r="W197">
        <v>1.52</v>
      </c>
      <c r="X197">
        <v>1.52</v>
      </c>
    </row>
    <row r="198" spans="1:24" x14ac:dyDescent="0.35">
      <c r="A198" s="79" t="str">
        <f>Rates!A198</f>
        <v>Infant Development Program, Registered Dietitian, Center/Facility-Based, 1:2</v>
      </c>
      <c r="B198" t="s">
        <v>540</v>
      </c>
      <c r="C198" s="101">
        <v>1.59</v>
      </c>
      <c r="D198" s="101">
        <v>1.59</v>
      </c>
      <c r="E198" s="101">
        <v>1.59</v>
      </c>
      <c r="F198" s="101">
        <v>1.59</v>
      </c>
      <c r="G198" s="101">
        <v>1.59</v>
      </c>
      <c r="H198" s="101">
        <v>1.59</v>
      </c>
      <c r="I198" s="101">
        <v>1.59</v>
      </c>
      <c r="J198" s="101">
        <v>1.59</v>
      </c>
      <c r="K198" s="101">
        <v>1.59</v>
      </c>
      <c r="L198" s="101">
        <v>1.59</v>
      </c>
      <c r="M198" s="101">
        <v>1.59</v>
      </c>
      <c r="N198" s="101">
        <v>1.59</v>
      </c>
      <c r="O198">
        <v>1.59</v>
      </c>
      <c r="P198">
        <v>1.59</v>
      </c>
      <c r="Q198">
        <v>1.59</v>
      </c>
      <c r="R198">
        <v>1.59</v>
      </c>
      <c r="S198">
        <v>1.59</v>
      </c>
      <c r="T198">
        <v>1.59</v>
      </c>
      <c r="U198">
        <v>1.59</v>
      </c>
      <c r="V198">
        <v>1.59</v>
      </c>
      <c r="W198">
        <v>1.59</v>
      </c>
      <c r="X198">
        <v>1.59</v>
      </c>
    </row>
    <row r="199" spans="1:24" x14ac:dyDescent="0.35">
      <c r="A199" s="79" t="str">
        <f>Rates!A199</f>
        <v>Infant Development Program, Registered Dietitian, Center/Facility-Based, 1:3</v>
      </c>
      <c r="B199" t="s">
        <v>541</v>
      </c>
      <c r="C199" s="101">
        <v>1.62</v>
      </c>
      <c r="D199" s="101">
        <v>1.62</v>
      </c>
      <c r="E199" s="101">
        <v>1.62</v>
      </c>
      <c r="F199" s="101">
        <v>1.62</v>
      </c>
      <c r="G199" s="101">
        <v>1.62</v>
      </c>
      <c r="H199" s="101">
        <v>1.62</v>
      </c>
      <c r="I199" s="101">
        <v>1.62</v>
      </c>
      <c r="J199" s="101">
        <v>1.62</v>
      </c>
      <c r="K199" s="101">
        <v>1.62</v>
      </c>
      <c r="L199" s="101">
        <v>1.62</v>
      </c>
      <c r="M199" s="101">
        <v>1.62</v>
      </c>
      <c r="N199" s="101">
        <v>1.62</v>
      </c>
      <c r="O199">
        <v>1.62</v>
      </c>
      <c r="P199">
        <v>1.62</v>
      </c>
      <c r="Q199">
        <v>1.62</v>
      </c>
      <c r="R199">
        <v>1.62</v>
      </c>
      <c r="S199">
        <v>1.62</v>
      </c>
      <c r="T199">
        <v>1.62</v>
      </c>
      <c r="U199">
        <v>1.62</v>
      </c>
      <c r="V199">
        <v>1.62</v>
      </c>
      <c r="W199">
        <v>1.62</v>
      </c>
      <c r="X199">
        <v>1.62</v>
      </c>
    </row>
    <row r="200" spans="1:24" x14ac:dyDescent="0.35">
      <c r="A200" s="79" t="str">
        <f>Rates!A200</f>
        <v>Infant Development Program, Social Worker, Center/Facility-Based, 1:1</v>
      </c>
      <c r="B200" t="s">
        <v>542</v>
      </c>
      <c r="C200" s="101">
        <v>1.52</v>
      </c>
      <c r="D200" s="101">
        <v>1.52</v>
      </c>
      <c r="E200" s="101">
        <v>1.52</v>
      </c>
      <c r="F200" s="101">
        <v>1.52</v>
      </c>
      <c r="G200" s="101">
        <v>1.52</v>
      </c>
      <c r="H200" s="101">
        <v>1.52</v>
      </c>
      <c r="I200" s="101">
        <v>1.52</v>
      </c>
      <c r="J200" s="101">
        <v>1.52</v>
      </c>
      <c r="K200" s="101">
        <v>1.52</v>
      </c>
      <c r="L200" s="101">
        <v>1.52</v>
      </c>
      <c r="M200" s="101">
        <v>1.52</v>
      </c>
      <c r="N200" s="101">
        <v>1.52</v>
      </c>
      <c r="O200">
        <v>1.52</v>
      </c>
      <c r="P200">
        <v>1.52</v>
      </c>
      <c r="Q200">
        <v>1.52</v>
      </c>
      <c r="R200">
        <v>1.52</v>
      </c>
      <c r="S200">
        <v>1.52</v>
      </c>
      <c r="T200">
        <v>1.52</v>
      </c>
      <c r="U200">
        <v>1.52</v>
      </c>
      <c r="V200">
        <v>1.52</v>
      </c>
      <c r="W200">
        <v>1.52</v>
      </c>
      <c r="X200">
        <v>1.52</v>
      </c>
    </row>
    <row r="201" spans="1:24" x14ac:dyDescent="0.35">
      <c r="A201" s="79" t="str">
        <f>Rates!A201</f>
        <v>Infant Development Program, Social Worker, Center/Facility-Based, 1:2</v>
      </c>
      <c r="B201" t="s">
        <v>543</v>
      </c>
      <c r="C201" s="101">
        <v>1.59</v>
      </c>
      <c r="D201" s="101">
        <v>1.59</v>
      </c>
      <c r="E201" s="101">
        <v>1.59</v>
      </c>
      <c r="F201" s="101">
        <v>1.59</v>
      </c>
      <c r="G201" s="101">
        <v>1.59</v>
      </c>
      <c r="H201" s="101">
        <v>1.59</v>
      </c>
      <c r="I201" s="101">
        <v>1.59</v>
      </c>
      <c r="J201" s="101">
        <v>1.59</v>
      </c>
      <c r="K201" s="101">
        <v>1.59</v>
      </c>
      <c r="L201" s="101">
        <v>1.59</v>
      </c>
      <c r="M201" s="101">
        <v>1.59</v>
      </c>
      <c r="N201" s="101">
        <v>1.59</v>
      </c>
      <c r="O201">
        <v>1.59</v>
      </c>
      <c r="P201">
        <v>1.59</v>
      </c>
      <c r="Q201">
        <v>1.59</v>
      </c>
      <c r="R201">
        <v>1.59</v>
      </c>
      <c r="S201">
        <v>1.59</v>
      </c>
      <c r="T201">
        <v>1.59</v>
      </c>
      <c r="U201">
        <v>1.59</v>
      </c>
      <c r="V201">
        <v>1.59</v>
      </c>
      <c r="W201">
        <v>1.59</v>
      </c>
      <c r="X201">
        <v>1.59</v>
      </c>
    </row>
    <row r="202" spans="1:24" x14ac:dyDescent="0.35">
      <c r="A202" s="79" t="str">
        <f>Rates!A202</f>
        <v>Infant Development Program, Social Worker, Center/Facility-Based, 1:3</v>
      </c>
      <c r="B202" t="s">
        <v>544</v>
      </c>
      <c r="C202" s="101">
        <v>1.62</v>
      </c>
      <c r="D202" s="101">
        <v>1.62</v>
      </c>
      <c r="E202" s="101">
        <v>1.62</v>
      </c>
      <c r="F202" s="101">
        <v>1.62</v>
      </c>
      <c r="G202" s="101">
        <v>1.62</v>
      </c>
      <c r="H202" s="101">
        <v>1.62</v>
      </c>
      <c r="I202" s="101">
        <v>1.62</v>
      </c>
      <c r="J202" s="101">
        <v>1.62</v>
      </c>
      <c r="K202" s="101">
        <v>1.62</v>
      </c>
      <c r="L202" s="101">
        <v>1.62</v>
      </c>
      <c r="M202" s="101">
        <v>1.62</v>
      </c>
      <c r="N202" s="101">
        <v>1.62</v>
      </c>
      <c r="O202">
        <v>1.62</v>
      </c>
      <c r="P202">
        <v>1.62</v>
      </c>
      <c r="Q202">
        <v>1.62</v>
      </c>
      <c r="R202">
        <v>1.62</v>
      </c>
      <c r="S202">
        <v>1.62</v>
      </c>
      <c r="T202">
        <v>1.62</v>
      </c>
      <c r="U202">
        <v>1.62</v>
      </c>
      <c r="V202">
        <v>1.62</v>
      </c>
      <c r="W202">
        <v>1.62</v>
      </c>
      <c r="X202">
        <v>1.62</v>
      </c>
    </row>
    <row r="203" spans="1:24" x14ac:dyDescent="0.35">
      <c r="A203" s="79" t="str">
        <f>Rates!A203</f>
        <v>Infant Development Program, Psychologist, Center/Facility-Based, 1:1</v>
      </c>
      <c r="B203" t="s">
        <v>545</v>
      </c>
      <c r="C203" s="101">
        <v>1.52</v>
      </c>
      <c r="D203" s="101">
        <v>1.52</v>
      </c>
      <c r="E203" s="101">
        <v>1.52</v>
      </c>
      <c r="F203" s="101">
        <v>1.52</v>
      </c>
      <c r="G203" s="101">
        <v>1.52</v>
      </c>
      <c r="H203" s="101">
        <v>1.52</v>
      </c>
      <c r="I203" s="101">
        <v>1.52</v>
      </c>
      <c r="J203" s="101">
        <v>1.52</v>
      </c>
      <c r="K203" s="101">
        <v>1.52</v>
      </c>
      <c r="L203" s="101">
        <v>1.52</v>
      </c>
      <c r="M203" s="101">
        <v>1.52</v>
      </c>
      <c r="N203" s="101">
        <v>1.52</v>
      </c>
      <c r="O203">
        <v>1.52</v>
      </c>
      <c r="P203">
        <v>1.52</v>
      </c>
      <c r="Q203">
        <v>1.52</v>
      </c>
      <c r="R203">
        <v>1.52</v>
      </c>
      <c r="S203">
        <v>1.52</v>
      </c>
      <c r="T203">
        <v>1.52</v>
      </c>
      <c r="U203">
        <v>1.52</v>
      </c>
      <c r="V203">
        <v>1.52</v>
      </c>
      <c r="W203">
        <v>1.52</v>
      </c>
      <c r="X203">
        <v>1.52</v>
      </c>
    </row>
    <row r="204" spans="1:24" x14ac:dyDescent="0.35">
      <c r="A204" s="79" t="str">
        <f>Rates!A204</f>
        <v>Infant Development Program, Psychologist, Center/Facility-Based, 1:2</v>
      </c>
      <c r="B204" t="s">
        <v>546</v>
      </c>
      <c r="C204" s="101">
        <v>1.59</v>
      </c>
      <c r="D204" s="101">
        <v>1.59</v>
      </c>
      <c r="E204" s="101">
        <v>1.59</v>
      </c>
      <c r="F204" s="101">
        <v>1.59</v>
      </c>
      <c r="G204" s="101">
        <v>1.59</v>
      </c>
      <c r="H204" s="101">
        <v>1.59</v>
      </c>
      <c r="I204" s="101">
        <v>1.59</v>
      </c>
      <c r="J204" s="101">
        <v>1.59</v>
      </c>
      <c r="K204" s="101">
        <v>1.59</v>
      </c>
      <c r="L204" s="101">
        <v>1.59</v>
      </c>
      <c r="M204" s="101">
        <v>1.59</v>
      </c>
      <c r="N204" s="101">
        <v>1.59</v>
      </c>
      <c r="O204">
        <v>1.59</v>
      </c>
      <c r="P204">
        <v>1.59</v>
      </c>
      <c r="Q204">
        <v>1.59</v>
      </c>
      <c r="R204">
        <v>1.59</v>
      </c>
      <c r="S204">
        <v>1.59</v>
      </c>
      <c r="T204">
        <v>1.59</v>
      </c>
      <c r="U204">
        <v>1.59</v>
      </c>
      <c r="V204">
        <v>1.59</v>
      </c>
      <c r="W204">
        <v>1.59</v>
      </c>
      <c r="X204">
        <v>1.59</v>
      </c>
    </row>
    <row r="205" spans="1:24" x14ac:dyDescent="0.35">
      <c r="A205" s="79" t="str">
        <f>Rates!A205</f>
        <v>Infant Development Program, Psychologist, Center/Facility-Based, 1:3</v>
      </c>
      <c r="B205" t="s">
        <v>547</v>
      </c>
      <c r="C205" s="101">
        <v>1.62</v>
      </c>
      <c r="D205" s="101">
        <v>1.62</v>
      </c>
      <c r="E205" s="101">
        <v>1.62</v>
      </c>
      <c r="F205" s="101">
        <v>1.62</v>
      </c>
      <c r="G205" s="101">
        <v>1.62</v>
      </c>
      <c r="H205" s="101">
        <v>1.62</v>
      </c>
      <c r="I205" s="101">
        <v>1.62</v>
      </c>
      <c r="J205" s="101">
        <v>1.62</v>
      </c>
      <c r="K205" s="101">
        <v>1.62</v>
      </c>
      <c r="L205" s="101">
        <v>1.62</v>
      </c>
      <c r="M205" s="101">
        <v>1.62</v>
      </c>
      <c r="N205" s="101">
        <v>1.62</v>
      </c>
      <c r="O205">
        <v>1.62</v>
      </c>
      <c r="P205">
        <v>1.62</v>
      </c>
      <c r="Q205">
        <v>1.62</v>
      </c>
      <c r="R205">
        <v>1.62</v>
      </c>
      <c r="S205">
        <v>1.62</v>
      </c>
      <c r="T205">
        <v>1.62</v>
      </c>
      <c r="U205">
        <v>1.62</v>
      </c>
      <c r="V205">
        <v>1.62</v>
      </c>
      <c r="W205">
        <v>1.62</v>
      </c>
      <c r="X205">
        <v>1.62</v>
      </c>
    </row>
    <row r="206" spans="1:24" x14ac:dyDescent="0.35">
      <c r="A206" s="79" t="str">
        <f>Rates!A206</f>
        <v>Infant Development Specialist, 1:1</v>
      </c>
      <c r="B206" t="s">
        <v>634</v>
      </c>
      <c r="C206">
        <v>1.69</v>
      </c>
      <c r="D206">
        <v>1.76</v>
      </c>
      <c r="E206">
        <v>1.76</v>
      </c>
      <c r="F206">
        <v>1.71</v>
      </c>
      <c r="G206">
        <v>1.76</v>
      </c>
      <c r="H206">
        <v>1.67</v>
      </c>
      <c r="I206">
        <v>1.76</v>
      </c>
      <c r="J206">
        <v>1.76</v>
      </c>
      <c r="K206">
        <v>1.67</v>
      </c>
      <c r="L206">
        <v>1.67</v>
      </c>
      <c r="M206">
        <v>1.71</v>
      </c>
      <c r="N206">
        <v>1.71</v>
      </c>
      <c r="O206">
        <v>1.71</v>
      </c>
      <c r="P206">
        <v>1.67</v>
      </c>
      <c r="Q206">
        <v>1.67</v>
      </c>
      <c r="R206">
        <v>1.71</v>
      </c>
      <c r="S206">
        <v>1.71</v>
      </c>
      <c r="T206">
        <v>1.76</v>
      </c>
      <c r="U206">
        <v>1.71</v>
      </c>
      <c r="V206">
        <v>1.71</v>
      </c>
      <c r="W206">
        <v>1.76</v>
      </c>
      <c r="X206">
        <v>1.76</v>
      </c>
    </row>
    <row r="207" spans="1:24" x14ac:dyDescent="0.35">
      <c r="A207" s="79" t="str">
        <f>Rates!A207</f>
        <v>Respite Service - Family Member</v>
      </c>
    </row>
    <row r="208" spans="1:24" x14ac:dyDescent="0.35">
      <c r="A208" s="79" t="str">
        <f>Rates!A208</f>
        <v>In-Home Respite Worker</v>
      </c>
    </row>
    <row r="209" spans="1:24" x14ac:dyDescent="0.35">
      <c r="A209" s="79" t="str">
        <f>Rates!A209</f>
        <v>Self-Directed Support Services</v>
      </c>
      <c r="B209" t="s">
        <v>635</v>
      </c>
      <c r="C209">
        <v>1.44</v>
      </c>
      <c r="D209">
        <v>1.47</v>
      </c>
      <c r="E209">
        <v>1.47</v>
      </c>
      <c r="F209">
        <v>1.45</v>
      </c>
      <c r="G209">
        <v>1.47</v>
      </c>
      <c r="H209">
        <v>1.43</v>
      </c>
      <c r="I209">
        <v>1.47</v>
      </c>
      <c r="J209">
        <v>1.47</v>
      </c>
      <c r="K209">
        <v>1.43</v>
      </c>
      <c r="L209">
        <v>1.43</v>
      </c>
      <c r="M209">
        <v>1.45</v>
      </c>
      <c r="N209">
        <v>1.45</v>
      </c>
      <c r="O209">
        <v>1.45</v>
      </c>
      <c r="P209">
        <v>1.43</v>
      </c>
      <c r="Q209">
        <v>1.43</v>
      </c>
      <c r="R209">
        <v>1.45</v>
      </c>
      <c r="S209">
        <v>1.45</v>
      </c>
      <c r="T209">
        <v>1.47</v>
      </c>
      <c r="U209">
        <v>1.45</v>
      </c>
      <c r="V209">
        <v>1.45</v>
      </c>
      <c r="W209">
        <v>1.47</v>
      </c>
      <c r="X209">
        <v>1.47</v>
      </c>
    </row>
    <row r="210" spans="1:24" x14ac:dyDescent="0.35">
      <c r="A210" s="79" t="str">
        <f>Rates!A210</f>
        <v>ASL Training and Support</v>
      </c>
      <c r="B210" t="s">
        <v>636</v>
      </c>
      <c r="C210">
        <v>1.3</v>
      </c>
      <c r="D210">
        <v>1.32</v>
      </c>
      <c r="E210">
        <v>1.32</v>
      </c>
      <c r="F210">
        <v>1.3</v>
      </c>
      <c r="G210">
        <v>1.32</v>
      </c>
      <c r="H210">
        <v>1.29</v>
      </c>
      <c r="I210">
        <v>1.32</v>
      </c>
      <c r="J210">
        <v>1.32</v>
      </c>
      <c r="K210">
        <v>1.29</v>
      </c>
      <c r="L210">
        <v>1.29</v>
      </c>
      <c r="M210">
        <v>1.3</v>
      </c>
      <c r="N210">
        <v>1.3</v>
      </c>
      <c r="O210">
        <v>1.3</v>
      </c>
      <c r="P210">
        <v>1.29</v>
      </c>
      <c r="Q210">
        <v>1.29</v>
      </c>
      <c r="R210">
        <v>1.3</v>
      </c>
      <c r="S210">
        <v>1.3</v>
      </c>
      <c r="T210">
        <v>1.32</v>
      </c>
      <c r="U210">
        <v>1.3</v>
      </c>
      <c r="V210">
        <v>1.3</v>
      </c>
      <c r="W210">
        <v>1.32</v>
      </c>
      <c r="X210">
        <v>1.32</v>
      </c>
    </row>
    <row r="211" spans="1:24" x14ac:dyDescent="0.35">
      <c r="A211" s="79" t="str">
        <f>Rates!A211</f>
        <v>Coordinated Career Pathways - Career Pathway Navigator</v>
      </c>
      <c r="B211" t="s">
        <v>637</v>
      </c>
      <c r="C211">
        <v>1.44</v>
      </c>
      <c r="D211">
        <v>1.46</v>
      </c>
      <c r="E211">
        <v>1.46</v>
      </c>
      <c r="F211">
        <v>1.44</v>
      </c>
      <c r="G211">
        <v>1.46</v>
      </c>
      <c r="H211">
        <v>1.43</v>
      </c>
      <c r="I211">
        <v>1.46</v>
      </c>
      <c r="J211">
        <v>1.46</v>
      </c>
      <c r="K211">
        <v>1.43</v>
      </c>
      <c r="L211">
        <v>1.43</v>
      </c>
      <c r="M211">
        <v>1.44</v>
      </c>
      <c r="N211">
        <v>1.44</v>
      </c>
      <c r="O211">
        <v>1.44</v>
      </c>
      <c r="P211">
        <v>1.43</v>
      </c>
      <c r="Q211">
        <v>1.43</v>
      </c>
      <c r="R211">
        <v>1.44</v>
      </c>
      <c r="S211">
        <v>1.44</v>
      </c>
      <c r="T211">
        <v>1.46</v>
      </c>
      <c r="U211">
        <v>1.44</v>
      </c>
      <c r="V211">
        <v>1.44</v>
      </c>
      <c r="W211">
        <v>1.46</v>
      </c>
      <c r="X211">
        <v>1.46</v>
      </c>
    </row>
    <row r="212" spans="1:24" x14ac:dyDescent="0.35">
      <c r="A212" s="79" t="str">
        <f>Rates!A212</f>
        <v>Coordinated Career Pathways - Customized Employment</v>
      </c>
      <c r="B212" t="s">
        <v>638</v>
      </c>
      <c r="C212">
        <v>1.39</v>
      </c>
      <c r="D212">
        <v>1.41</v>
      </c>
      <c r="E212">
        <v>1.41</v>
      </c>
      <c r="F212">
        <v>1.4</v>
      </c>
      <c r="G212">
        <v>1.41</v>
      </c>
      <c r="H212">
        <v>1.39</v>
      </c>
      <c r="I212">
        <v>1.41</v>
      </c>
      <c r="J212">
        <v>1.41</v>
      </c>
      <c r="K212">
        <v>1.39</v>
      </c>
      <c r="L212">
        <v>1.39</v>
      </c>
      <c r="M212">
        <v>1.4</v>
      </c>
      <c r="N212">
        <v>1.4</v>
      </c>
      <c r="O212">
        <v>1.4</v>
      </c>
      <c r="P212">
        <v>1.39</v>
      </c>
      <c r="Q212">
        <v>1.39</v>
      </c>
      <c r="R212">
        <v>1.4</v>
      </c>
      <c r="S212">
        <v>1.4</v>
      </c>
      <c r="T212">
        <v>1.41</v>
      </c>
      <c r="U212">
        <v>1.4</v>
      </c>
      <c r="V212">
        <v>1.4</v>
      </c>
      <c r="W212">
        <v>1.41</v>
      </c>
      <c r="X212">
        <v>1.41</v>
      </c>
    </row>
    <row r="213" spans="1:24" x14ac:dyDescent="0.35">
      <c r="A213" s="79" t="str">
        <f>Rates!A213</f>
        <v>Tailored Day Services</v>
      </c>
      <c r="B213" t="s">
        <v>272</v>
      </c>
      <c r="C213">
        <v>1.22</v>
      </c>
      <c r="D213">
        <v>1.22</v>
      </c>
      <c r="E213">
        <v>1.22</v>
      </c>
      <c r="F213">
        <v>1.22</v>
      </c>
      <c r="G213">
        <v>1.22</v>
      </c>
      <c r="H213">
        <v>1.22</v>
      </c>
      <c r="I213">
        <v>1.22</v>
      </c>
      <c r="J213">
        <v>1.22</v>
      </c>
      <c r="K213">
        <v>1.22</v>
      </c>
      <c r="L213">
        <v>1.22</v>
      </c>
      <c r="M213">
        <v>1.22</v>
      </c>
      <c r="N213">
        <v>1.22</v>
      </c>
      <c r="O213">
        <v>1.22</v>
      </c>
      <c r="P213">
        <v>1.22</v>
      </c>
      <c r="Q213">
        <v>1.22</v>
      </c>
      <c r="R213">
        <v>1.22</v>
      </c>
      <c r="S213">
        <v>1.22</v>
      </c>
      <c r="T213">
        <v>1.22</v>
      </c>
      <c r="U213">
        <v>1.22</v>
      </c>
      <c r="V213">
        <v>1.22</v>
      </c>
      <c r="W213">
        <v>1.22</v>
      </c>
      <c r="X213">
        <v>1.22</v>
      </c>
    </row>
    <row r="214" spans="1:24" x14ac:dyDescent="0.35">
      <c r="A214" s="79" t="s">
        <v>640</v>
      </c>
      <c r="B214" t="s">
        <v>639</v>
      </c>
      <c r="C214">
        <v>1.37</v>
      </c>
      <c r="D214">
        <v>1.39</v>
      </c>
      <c r="E214">
        <v>1.39</v>
      </c>
      <c r="F214">
        <v>1.37</v>
      </c>
      <c r="G214">
        <v>1.39</v>
      </c>
      <c r="H214">
        <v>1.36</v>
      </c>
      <c r="I214">
        <v>1.39</v>
      </c>
      <c r="J214">
        <v>1.39</v>
      </c>
      <c r="K214">
        <v>1.36</v>
      </c>
      <c r="L214">
        <v>1.36</v>
      </c>
      <c r="M214">
        <v>1.37</v>
      </c>
      <c r="N214">
        <v>1.37</v>
      </c>
      <c r="O214">
        <v>1.37</v>
      </c>
      <c r="P214">
        <v>1.36</v>
      </c>
      <c r="Q214">
        <v>1.36</v>
      </c>
      <c r="R214">
        <v>1.37</v>
      </c>
      <c r="S214">
        <v>1.37</v>
      </c>
      <c r="T214">
        <v>1.39</v>
      </c>
      <c r="U214">
        <v>1.37</v>
      </c>
      <c r="V214">
        <v>1.37</v>
      </c>
      <c r="W214">
        <v>1.39</v>
      </c>
      <c r="X214">
        <v>1.39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6CC72EF782B4FAB0A0ABCBC559F3F" ma:contentTypeVersion="21" ma:contentTypeDescription="Create a new document." ma:contentTypeScope="" ma:versionID="9077f6c574ff56825efd91eff339b1ae">
  <xsd:schema xmlns:xsd="http://www.w3.org/2001/XMLSchema" xmlns:xs="http://www.w3.org/2001/XMLSchema" xmlns:p="http://schemas.microsoft.com/office/2006/metadata/properties" xmlns:ns2="a72e877c-3efb-4040-ab2f-5d7b8a25bf05" xmlns:ns3="7d304c3b-6383-4834-882d-101169e6712d" targetNamespace="http://schemas.microsoft.com/office/2006/metadata/properties" ma:root="true" ma:fieldsID="c67a8c28bb3073de540f18d6e2a77f88" ns2:_="" ns3:_="">
    <xsd:import namespace="a72e877c-3efb-4040-ab2f-5d7b8a25bf05"/>
    <xsd:import namespace="7d304c3b-6383-4834-882d-101169e671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Not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Status_x002d_DDS" minOccurs="0"/>
                <xsd:element ref="ns2:RegionalCenter" minOccurs="0"/>
                <xsd:element ref="ns2:Branch_x0023_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e877c-3efb-4040-ab2f-5d7b8a25b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14" nillable="true" ma:displayName="Notes " ma:description="Notes about the file/folder" ma:format="Dropdown" ma:internalName="Notes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Status_x002d_DDS" ma:index="22" nillable="true" ma:displayName="Status - DDS" ma:description="Options requested by Andrew Perez" ma:format="Dropdown" ma:internalName="Status_x002d_DDS">
      <xsd:simpleType>
        <xsd:restriction base="dms:Choice">
          <xsd:enumeration value="Present - Director"/>
          <xsd:enumeration value="Pending - Deputy Director"/>
          <xsd:enumeration value="Pending - Regional Center"/>
          <xsd:enumeration value="Processing"/>
          <xsd:enumeration value="Letter En Route"/>
          <xsd:enumeration value="Temporarily Approved"/>
          <xsd:enumeration value="Completed"/>
        </xsd:restriction>
      </xsd:simpleType>
    </xsd:element>
    <xsd:element name="RegionalCenter" ma:index="23" nillable="true" ma:displayName="Regional Center" ma:description="Requested by Andrew Perez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DLRC"/>
          <xsd:enumeration value="FN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</xsd:restriction>
      </xsd:simpleType>
    </xsd:element>
    <xsd:element name="Branch_x0023_" ma:index="24" nillable="true" ma:displayName=" Branch #" ma:format="Dropdown" ma:internalName="Branch_x0023_">
      <xsd:simpleType>
        <xsd:restriction base="dms:Text">
          <xsd:maxLength value="20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04c3b-6383-4834-882d-101169e6712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9379cef-c1e0-474c-adaf-747ff4ed9ae2}" ma:internalName="TaxCatchAll" ma:showField="CatchAllData" ma:web="7d304c3b-6383-4834-882d-101169e671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a72e877c-3efb-4040-ab2f-5d7b8a25bf05" xsi:nil="true"/>
    <Status_x002d_DDS xmlns="a72e877c-3efb-4040-ab2f-5d7b8a25bf05" xsi:nil="true"/>
    <RegionalCenter xmlns="a72e877c-3efb-4040-ab2f-5d7b8a25bf05" xsi:nil="true"/>
    <lcf76f155ced4ddcb4097134ff3c332f xmlns="a72e877c-3efb-4040-ab2f-5d7b8a25bf05">
      <Terms xmlns="http://schemas.microsoft.com/office/infopath/2007/PartnerControls"/>
    </lcf76f155ced4ddcb4097134ff3c332f>
    <Branch_x0023_ xmlns="a72e877c-3efb-4040-ab2f-5d7b8a25bf05" xsi:nil="true"/>
    <TaxCatchAll xmlns="7d304c3b-6383-4834-882d-101169e6712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C8F35-7160-473E-8298-E94232A1D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2e877c-3efb-4040-ab2f-5d7b8a25bf05"/>
    <ds:schemaRef ds:uri="7d304c3b-6383-4834-882d-101169e67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3EEC0A-A5B0-41A9-B4CE-D9544E15C3B4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d304c3b-6383-4834-882d-101169e6712d"/>
    <ds:schemaRef ds:uri="a72e877c-3efb-4040-ab2f-5d7b8a25bf0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13E1337-EBD3-40CD-968B-8DF8687641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Incremental</vt:lpstr>
      <vt:lpstr>Comprehensive</vt:lpstr>
      <vt:lpstr>Drops</vt:lpstr>
      <vt:lpstr>Rates</vt:lpstr>
      <vt:lpstr>SC</vt:lpstr>
      <vt:lpstr>Wages</vt:lpstr>
      <vt:lpstr>BenRate</vt:lpstr>
      <vt:lpstr>WC</vt:lpstr>
      <vt:lpstr>OT</vt:lpstr>
      <vt:lpstr>PROD</vt:lpstr>
      <vt:lpstr>Comprehensive!Print_Area</vt:lpstr>
      <vt:lpstr>Incremental!Print_Area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 Waiver Hourly Worksheet - 2026</dc:title>
  <dc:subject/>
  <dc:creator>California Department of Developmental Services</dc:creator>
  <cp:keywords/>
  <dc:description/>
  <cp:lastModifiedBy>Perez, Andrew@DDS</cp:lastModifiedBy>
  <cp:revision/>
  <cp:lastPrinted>2025-02-21T17:51:51Z</cp:lastPrinted>
  <dcterms:created xsi:type="dcterms:W3CDTF">2025-01-17T21:13:01Z</dcterms:created>
  <dcterms:modified xsi:type="dcterms:W3CDTF">2026-09-22T18:29:53Z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0x0101007E26CC72EF782B4FAB0A0ABCBC559F3F</vt:lpwstr>
  </property>
  <property fmtid="{D5CDD505-2E9C-101B-9397-08002B2CF9AE}" pid="3" name="MediaServiceImageTags">
    <vt:lpwstr/>
  </property>
</Properties>
</file>